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再生医療等製品）smo" sheetId="8" r:id="rId1"/>
    <sheet name="別紙" sheetId="1" r:id="rId2"/>
  </sheets>
  <definedNames>
    <definedName name="_xlnm.Print_Area" localSheetId="0">'治験（再生医療等製品）smo'!$B$1:$M$61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6" i="8"/>
  <c r="D54" i="8" l="1"/>
  <c r="D64" i="8" l="1"/>
  <c r="D32" i="8" l="1"/>
  <c r="D31" i="8"/>
  <c r="D16" i="8" l="1"/>
  <c r="D15" i="8"/>
  <c r="D68" i="8" l="1"/>
  <c r="D67" i="8" l="1"/>
  <c r="D65" i="8"/>
  <c r="G43" i="1" l="1"/>
  <c r="G42" i="1"/>
  <c r="G41" i="1"/>
  <c r="G40" i="1"/>
  <c r="D23" i="8" l="1"/>
  <c r="D24" i="8" s="1"/>
  <c r="D51" i="8" l="1"/>
  <c r="G36" i="1" l="1"/>
  <c r="O40" i="1"/>
  <c r="G39" i="1"/>
  <c r="G38" i="1"/>
  <c r="G37" i="1"/>
  <c r="L40" i="1" l="1"/>
  <c r="D55" i="8"/>
  <c r="D33" i="8"/>
  <c r="D29" i="8"/>
  <c r="D66" i="8" s="1"/>
  <c r="D25" i="8" l="1"/>
  <c r="D58" i="8"/>
  <c r="D37" i="8"/>
  <c r="D38" i="8" s="1"/>
  <c r="D39" i="8" s="1"/>
  <c r="L41" i="1"/>
  <c r="L42" i="1"/>
  <c r="L43" i="1"/>
  <c r="D17" i="8" l="1"/>
  <c r="E36" i="1"/>
  <c r="D43" i="8" l="1"/>
  <c r="D63" i="8" s="1"/>
  <c r="E40" i="1"/>
  <c r="D44" i="8" s="1"/>
  <c r="E44" i="1" l="1"/>
  <c r="D45" i="8" s="1"/>
  <c r="E45" i="1" l="1"/>
  <c r="D46" i="8" s="1"/>
  <c r="D69" i="8" s="1"/>
  <c r="E46" i="1"/>
  <c r="B31" i="1"/>
  <c r="D47" i="8" l="1"/>
  <c r="H22" i="1"/>
  <c r="K22" i="1" s="1"/>
  <c r="E31" i="1" s="1"/>
  <c r="H31" i="1" s="1"/>
  <c r="K31" i="1" s="1"/>
  <c r="N31" i="1" s="1"/>
  <c r="D70" i="8" l="1"/>
  <c r="D60" i="8"/>
</calcChain>
</file>

<file path=xl/sharedStrings.xml><?xml version="1.0" encoding="utf-8"?>
<sst xmlns="http://schemas.openxmlformats.org/spreadsheetml/2006/main" count="186" uniqueCount="144">
  <si>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</si>
  <si>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</si>
  <si>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</si>
  <si>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</si>
  <si>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</si>
  <si>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</si>
  <si>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</si>
  <si>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</si>
  <si>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</si>
  <si>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</si>
  <si>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</si>
  <si>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</si>
  <si>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</si>
  <si>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</si>
  <si>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</si>
  <si>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</si>
  <si>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</si>
  <si>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</si>
  <si>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</si>
  <si>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</si>
  <si>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</si>
  <si>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</si>
  <si>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</si>
  <si>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</si>
  <si>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</si>
  <si>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</si>
  <si>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</si>
  <si>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</si>
  <si>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</si>
  <si>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</si>
  <si>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</si>
  <si>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</si>
  <si>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</si>
  <si>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</si>
  <si>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</si>
  <si>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</si>
  <si>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</si>
  <si>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</si>
  <si>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</si>
  <si>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</si>
  <si>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</si>
  <si>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</si>
  <si>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</si>
  <si>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</si>
  <si>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</si>
  <si>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</si>
  <si>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</si>
  <si>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</si>
  <si>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</si>
  <si>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</si>
  <si>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0"/>
  </si>
  <si>
    <t>機器購入金額 （該当する場合のみ）</t>
    <rPh sb="0" eb="2">
      <t>キキ</t>
    </rPh>
    <rPh sb="2" eb="4">
      <t>コウニュウ</t>
    </rPh>
    <rPh sb="4" eb="6">
      <t>キンガク</t>
    </rPh>
    <rPh sb="8" eb="10">
      <t>ガイトウ</t>
    </rPh>
    <rPh sb="12" eb="14">
      <t>バアイ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</si>
  <si>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</si>
  <si>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</si>
  <si>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</si>
  <si>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</si>
  <si>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×10,000円＋消費税</t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</si>
  <si>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</si>
  <si>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</si>
  <si>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</si>
  <si>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</si>
  <si>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×7,000円</t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</si>
  <si>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</si>
  <si>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講座</t>
    <rPh sb="0" eb="2">
      <t>コウザ</t>
    </rPh>
    <phoneticPr fontId="20"/>
  </si>
  <si>
    <t>合計</t>
    <rPh sb="0" eb="2">
      <t>ゴウケイ</t>
    </rPh>
    <phoneticPr fontId="20"/>
  </si>
  <si>
    <t>×20,000円＋消費税</t>
    <phoneticPr fontId="20"/>
  </si>
  <si>
    <t>×7,000円</t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</si>
  <si>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</si>
  <si>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</si>
  <si>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</si>
  <si>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</si>
  <si>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</si>
  <si>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</si>
  <si>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</si>
  <si>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</si>
  <si>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診療科数</t>
    <phoneticPr fontId="1"/>
  </si>
  <si>
    <t>×50,000円＋消費税</t>
    <phoneticPr fontId="1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</si>
  <si>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</si>
  <si>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</si>
  <si>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</si>
  <si>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</si>
  <si>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</si>
  <si>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</si>
  <si>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</si>
  <si>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</si>
  <si>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症例数</t>
    <rPh sb="0" eb="2">
      <t>ショウレイ</t>
    </rPh>
    <rPh sb="2" eb="3">
      <t>スウ</t>
    </rPh>
    <phoneticPr fontId="1"/>
  </si>
  <si>
    <t>×50,000円＋消費税</t>
    <phoneticPr fontId="1"/>
  </si>
  <si>
    <t>×60,000円＋消費税</t>
    <phoneticPr fontId="20"/>
  </si>
  <si>
    <t>1契約につき</t>
    <rPh sb="1" eb="3">
      <t>ケイヤク</t>
    </rPh>
    <phoneticPr fontId="1"/>
  </si>
  <si>
    <t>(4)（　　　　　　　）科研究調整費</t>
    <rPh sb="12" eb="13">
      <t>カ</t>
    </rPh>
    <rPh sb="13" eb="15">
      <t>ケンキュウ</t>
    </rPh>
    <rPh sb="15" eb="18">
      <t>チョウセイヒ</t>
    </rPh>
    <phoneticPr fontId="20"/>
  </si>
  <si>
    <t>200,000円＋消費税/年度　</t>
    <rPh sb="7" eb="8">
      <t>エン</t>
    </rPh>
    <rPh sb="13" eb="15">
      <t>ネンド</t>
    </rPh>
    <phoneticPr fontId="20"/>
  </si>
  <si>
    <t>該当</t>
    <rPh sb="0" eb="2">
      <t>ガイトウ</t>
    </rPh>
    <phoneticPr fontId="1"/>
  </si>
  <si>
    <t>他診療科（眼科、耳鼻科等）</t>
    <rPh sb="0" eb="1">
      <t>ホカ</t>
    </rPh>
    <rPh sb="1" eb="4">
      <t>シンリョウカ</t>
    </rPh>
    <rPh sb="5" eb="7">
      <t>ガンカ</t>
    </rPh>
    <rPh sb="8" eb="11">
      <t>ジビカ</t>
    </rPh>
    <rPh sb="11" eb="12">
      <t>トウ</t>
    </rPh>
    <phoneticPr fontId="1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</si>
  <si>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</si>
  <si>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</si>
  <si>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</si>
  <si>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</si>
  <si>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</si>
  <si>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</si>
  <si>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×20,000円＋消費税</t>
    <phoneticPr fontId="1"/>
  </si>
  <si>
    <t>×20,000円＋消費税</t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</si>
  <si>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</si>
  <si>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</si>
  <si>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実績に応じて算定する経費</t>
    <rPh sb="0" eb="2">
      <t>ジッセキ</t>
    </rPh>
    <rPh sb="3" eb="4">
      <t>オウ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</si>
  <si>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</si>
  <si>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(3)旅費</t>
    <rPh sb="3" eb="5">
      <t>リョヒ</t>
    </rPh>
    <phoneticPr fontId="20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</si>
  <si>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</si>
  <si>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</si>
  <si>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(2)治験製品管理調整費</t>
    <rPh sb="3" eb="5">
      <t>チケン</t>
    </rPh>
    <rPh sb="5" eb="7">
      <t>セイヒン</t>
    </rPh>
    <rPh sb="7" eb="9">
      <t>カンリ</t>
    </rPh>
    <rPh sb="9" eb="12">
      <t>チョウセイヒ</t>
    </rPh>
    <phoneticPr fontId="4"/>
  </si>
  <si>
    <t>(6)SAE報告書作成費</t>
    <phoneticPr fontId="20"/>
  </si>
  <si>
    <t>1契約につき　50,000円　＋消費税</t>
    <phoneticPr fontId="1"/>
  </si>
  <si>
    <t>150,000円＋消費税</t>
    <rPh sb="7" eb="8">
      <t>エン</t>
    </rPh>
    <phoneticPr fontId="20"/>
  </si>
  <si>
    <t>無</t>
  </si>
  <si>
    <t>× 1,500</t>
    <phoneticPr fontId="14"/>
  </si>
  <si>
    <t>経費算定表（治験：再生医療等製品）</t>
    <rPh sb="0" eb="2">
      <t>ケイヒ</t>
    </rPh>
    <rPh sb="2" eb="4">
      <t>サンテイ</t>
    </rPh>
    <rPh sb="4" eb="5">
      <t>ヒョウ</t>
    </rPh>
    <rPh sb="6" eb="8">
      <t>チケン</t>
    </rPh>
    <rPh sb="9" eb="11">
      <t>サイセイ</t>
    </rPh>
    <rPh sb="11" eb="13">
      <t>イリョウ</t>
    </rPh>
    <rPh sb="13" eb="14">
      <t>トウ</t>
    </rPh>
    <rPh sb="14" eb="16">
      <t>セイヒン</t>
    </rPh>
    <phoneticPr fontId="20"/>
  </si>
  <si>
    <t>輸血細胞治療部</t>
    <rPh sb="0" eb="2">
      <t>ユケツ</t>
    </rPh>
    <rPh sb="2" eb="4">
      <t>サイボウ</t>
    </rPh>
    <rPh sb="4" eb="6">
      <t>チリョウ</t>
    </rPh>
    <rPh sb="6" eb="7">
      <t>ブ</t>
    </rPh>
    <phoneticPr fontId="20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</si>
  <si>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</si>
  <si>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</si>
  <si>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</si>
  <si>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</si>
  <si>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適用開始～試験終了（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テキヨウ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</si>
  <si>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(適用開始)</t>
    <rPh sb="1" eb="3">
      <t>テキヨウ</t>
    </rPh>
    <rPh sb="3" eb="5">
      <t>カイシ</t>
    </rPh>
    <phoneticPr fontId="1"/>
  </si>
  <si>
    <t>(4)備品費</t>
    <rPh sb="3" eb="5">
      <t>ビヒン</t>
    </rPh>
    <phoneticPr fontId="20"/>
  </si>
  <si>
    <t>病理部</t>
    <rPh sb="0" eb="2">
      <t>ビョウリ</t>
    </rPh>
    <rPh sb="2" eb="3">
      <t>ブ</t>
    </rPh>
    <phoneticPr fontId="1"/>
  </si>
  <si>
    <t>放射線科</t>
    <rPh sb="0" eb="4">
      <t>ホウシャセンカ</t>
    </rPh>
    <phoneticPr fontId="1"/>
  </si>
  <si>
    <t>（　　）新規契約、　　　（　　）第（　　）四半期精算（　　　　年度）、　　　（　　）終了精算（　　　　年度）</t>
    <rPh sb="16" eb="17">
      <t>ダイ</t>
    </rPh>
    <rPh sb="21" eb="24">
      <t>シハンキ</t>
    </rPh>
    <rPh sb="42" eb="44">
      <t>シュウリョウ</t>
    </rPh>
    <rPh sb="51" eb="53">
      <t>ネンド</t>
    </rPh>
    <phoneticPr fontId="20"/>
  </si>
  <si>
    <t>200,000円＋消費税　</t>
    <rPh sb="7" eb="8">
      <t>エン</t>
    </rPh>
    <phoneticPr fontId="20"/>
  </si>
  <si>
    <t>（(1)+(2)+(3)+(4)）×0.2</t>
    <phoneticPr fontId="20"/>
  </si>
  <si>
    <t>（(1)+(2)+(3)+(4)+(5)）×0.3</t>
    <phoneticPr fontId="20"/>
  </si>
  <si>
    <t>60,000円＋消費税/年度　</t>
    <rPh sb="6" eb="7">
      <t>エン</t>
    </rPh>
    <rPh sb="12" eb="14">
      <t>ネンド</t>
    </rPh>
    <phoneticPr fontId="20"/>
  </si>
  <si>
    <t>(3)管理費</t>
    <rPh sb="3" eb="6">
      <t>カンリヒ</t>
    </rPh>
    <phoneticPr fontId="20"/>
  </si>
  <si>
    <t>（(1)+(2)）×0.2</t>
    <phoneticPr fontId="20"/>
  </si>
  <si>
    <t>(4)間接経費</t>
    <rPh sb="3" eb="5">
      <t>カンセツ</t>
    </rPh>
    <rPh sb="5" eb="7">
      <t>ケイヒ</t>
    </rPh>
    <phoneticPr fontId="20"/>
  </si>
  <si>
    <t>（(1)+(2)+(3))×0.3</t>
    <phoneticPr fontId="20"/>
  </si>
  <si>
    <t>(7)被験者負担軽減費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</si>
  <si>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(8)間接経費</t>
    <rPh sb="3" eb="5">
      <t>カンセツ</t>
    </rPh>
    <rPh sb="5" eb="7">
      <t>ケイヒ</t>
    </rPh>
    <phoneticPr fontId="20"/>
  </si>
  <si>
    <t>（(1)～(7)）×0.3</t>
    <phoneticPr fontId="20"/>
  </si>
  <si>
    <t>×25,000円＋消費税</t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</si>
  <si>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</si>
  <si>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</si>
  <si>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</si>
  <si>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</si>
  <si>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（(Ⅰ)+(Ⅱ)+(Ⅲ)）×0.2</t>
    <phoneticPr fontId="20"/>
  </si>
  <si>
    <t>（(Ⅰ)+(Ⅱ)+(Ⅲ)+（Ⅳ)）×0.3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</si>
</sst>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W\)"/>
    <numFmt numFmtId="177" formatCode="0_ 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2" fillId="0" borderId="0" xfId="2" applyFont="1"/>
    <xf numFmtId="38" fontId="22" fillId="0" borderId="0" xfId="3" applyFont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38" fontId="19" fillId="0" borderId="12" xfId="3" applyFont="1" applyFill="1" applyBorder="1" applyAlignment="1">
      <alignment horizontal="right" vertical="center" wrapText="1"/>
    </xf>
    <xf numFmtId="0" fontId="23" fillId="0" borderId="0" xfId="0" applyFont="1"/>
    <xf numFmtId="38" fontId="19" fillId="5" borderId="1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4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center"/>
    </xf>
    <xf numFmtId="38" fontId="22" fillId="0" borderId="0" xfId="3" applyFont="1" applyAlignment="1">
      <alignment horizontal="center"/>
    </xf>
    <xf numFmtId="38" fontId="13" fillId="6" borderId="43" xfId="1" applyFont="1" applyFill="1" applyBorder="1" applyAlignment="1">
      <alignment horizontal="center" vertical="center"/>
    </xf>
    <xf numFmtId="38" fontId="13" fillId="6" borderId="46" xfId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176" fontId="8" fillId="0" borderId="13" xfId="0" applyNumberFormat="1" applyFont="1" applyFill="1" applyBorder="1" applyAlignment="1">
      <alignment horizontal="center"/>
    </xf>
    <xf numFmtId="38" fontId="15" fillId="0" borderId="15" xfId="1" applyFont="1" applyFill="1" applyBorder="1" applyAlignment="1">
      <alignment horizontal="center" vertical="center"/>
    </xf>
    <xf numFmtId="38" fontId="13" fillId="6" borderId="57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9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22" fillId="0" borderId="0" xfId="0" applyFont="1"/>
    <xf numFmtId="0" fontId="19" fillId="0" borderId="0" xfId="2" applyFont="1" applyBorder="1" applyAlignment="1">
      <alignment horizontal="center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Fill="1" applyBorder="1" applyAlignment="1">
      <alignment horizontal="left" vertical="center" wrapText="1"/>
    </xf>
    <xf numFmtId="38" fontId="19" fillId="0" borderId="0" xfId="3" applyFont="1" applyAlignment="1">
      <alignment horizontal="right"/>
    </xf>
    <xf numFmtId="38" fontId="19" fillId="0" borderId="0" xfId="3" applyFont="1" applyAlignment="1">
      <alignment horizontal="center"/>
    </xf>
    <xf numFmtId="38" fontId="19" fillId="0" borderId="0" xfId="3" applyFont="1" applyAlignment="1">
      <alignment horizontal="left" indent="1"/>
    </xf>
    <xf numFmtId="38" fontId="19" fillId="0" borderId="12" xfId="3" applyFont="1" applyBorder="1" applyAlignment="1">
      <alignment horizontal="center" vertical="center"/>
    </xf>
    <xf numFmtId="38" fontId="19" fillId="0" borderId="0" xfId="3" applyFont="1" applyBorder="1" applyAlignment="1">
      <alignment horizontal="center" vertical="center"/>
    </xf>
    <xf numFmtId="38" fontId="19" fillId="0" borderId="12" xfId="3" applyFont="1" applyFill="1" applyBorder="1" applyAlignment="1">
      <alignment horizontal="right" vertical="center"/>
    </xf>
    <xf numFmtId="38" fontId="19" fillId="0" borderId="45" xfId="3" applyFont="1" applyFill="1" applyBorder="1" applyAlignment="1">
      <alignment horizontal="center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0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horizontal="center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12" xfId="3" applyFont="1" applyFill="1" applyBorder="1" applyAlignment="1">
      <alignment horizontal="center" vertical="center"/>
    </xf>
    <xf numFmtId="38" fontId="19" fillId="6" borderId="1" xfId="3" applyFont="1" applyFill="1" applyBorder="1" applyAlignment="1">
      <alignment horizontal="center" vertical="center" wrapText="1"/>
    </xf>
    <xf numFmtId="38" fontId="19" fillId="0" borderId="5" xfId="3" applyFont="1" applyFill="1" applyBorder="1" applyAlignment="1">
      <alignment horizontal="right" vertical="center"/>
    </xf>
    <xf numFmtId="38" fontId="19" fillId="0" borderId="1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38" fontId="19" fillId="0" borderId="3" xfId="3" applyFont="1" applyFill="1" applyBorder="1" applyAlignment="1">
      <alignment vertical="center"/>
    </xf>
    <xf numFmtId="38" fontId="19" fillId="0" borderId="42" xfId="3" applyFont="1" applyFill="1" applyBorder="1" applyAlignment="1">
      <alignment horizontal="left" vertical="center" wrapText="1"/>
    </xf>
    <xf numFmtId="38" fontId="19" fillId="5" borderId="42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left" vertical="center" wrapText="1"/>
    </xf>
    <xf numFmtId="38" fontId="19" fillId="5" borderId="43" xfId="3" applyFont="1" applyFill="1" applyBorder="1" applyAlignment="1">
      <alignment horizontal="center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19" fillId="5" borderId="35" xfId="3" applyFont="1" applyFill="1" applyBorder="1" applyAlignment="1">
      <alignment horizontal="center" vertical="center" wrapText="1"/>
    </xf>
    <xf numFmtId="38" fontId="19" fillId="9" borderId="66" xfId="3" applyFont="1" applyFill="1" applyBorder="1" applyAlignment="1">
      <alignment horizontal="right" vertical="center"/>
    </xf>
    <xf numFmtId="38" fontId="19" fillId="9" borderId="12" xfId="3" applyFont="1" applyFill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 wrapText="1"/>
    </xf>
    <xf numFmtId="38" fontId="19" fillId="9" borderId="1" xfId="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right" vertical="center"/>
    </xf>
    <xf numFmtId="38" fontId="19" fillId="0" borderId="8" xfId="3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center" vertical="center"/>
    </xf>
    <xf numFmtId="38" fontId="19" fillId="0" borderId="0" xfId="3" applyFont="1" applyFill="1" applyBorder="1" applyAlignment="1">
      <alignment horizontal="center" vertical="center" wrapText="1"/>
    </xf>
    <xf numFmtId="38" fontId="19" fillId="0" borderId="43" xfId="3" applyFont="1" applyFill="1" applyBorder="1" applyAlignment="1">
      <alignment horizontal="center" vertical="center"/>
    </xf>
    <xf numFmtId="38" fontId="19" fillId="5" borderId="64" xfId="3" applyFont="1" applyFill="1" applyBorder="1" applyAlignment="1">
      <alignment horizontal="center" vertical="center" wrapText="1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11" xfId="3" applyFont="1" applyBorder="1" applyAlignment="1">
      <alignment horizontal="right" vertical="center"/>
    </xf>
    <xf numFmtId="38" fontId="19" fillId="0" borderId="44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19" fillId="0" borderId="0" xfId="3" applyFont="1" applyFill="1" applyBorder="1" applyAlignment="1" applyProtection="1">
      <alignment horizontal="center" vertical="center" wrapText="1"/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center" vertical="center"/>
    </xf>
    <xf numFmtId="38" fontId="19" fillId="0" borderId="35" xfId="3" applyFont="1" applyFill="1" applyBorder="1" applyAlignment="1">
      <alignment horizontal="left" vertical="center" wrapText="1"/>
    </xf>
    <xf numFmtId="38" fontId="19" fillId="0" borderId="3" xfId="3" applyFont="1" applyBorder="1" applyAlignment="1" applyProtection="1">
      <alignment horizontal="right" vertical="center"/>
    </xf>
    <xf numFmtId="38" fontId="19" fillId="0" borderId="45" xfId="3" applyFont="1" applyFill="1" applyBorder="1" applyAlignment="1" applyProtection="1">
      <alignment horizontal="center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19" fillId="0" borderId="40" xfId="3" applyFont="1" applyBorder="1" applyAlignment="1">
      <alignment horizontal="center" vertical="center"/>
    </xf>
    <xf numFmtId="38" fontId="27" fillId="0" borderId="60" xfId="3" applyFont="1" applyFill="1" applyBorder="1" applyAlignment="1">
      <alignment horizontal="right" vertical="center"/>
    </xf>
    <xf numFmtId="38" fontId="27" fillId="0" borderId="31" xfId="3" applyFont="1" applyFill="1" applyBorder="1" applyAlignment="1">
      <alignment horizontal="right" vertical="center"/>
    </xf>
    <xf numFmtId="38" fontId="27" fillId="0" borderId="33" xfId="3" applyFont="1" applyFill="1" applyBorder="1" applyAlignment="1">
      <alignment horizontal="right" vertical="center"/>
    </xf>
    <xf numFmtId="38" fontId="27" fillId="0" borderId="61" xfId="3" applyFont="1" applyFill="1" applyBorder="1" applyAlignment="1">
      <alignment horizontal="right" vertical="center"/>
    </xf>
    <xf numFmtId="38" fontId="27" fillId="0" borderId="62" xfId="3" applyFont="1" applyFill="1" applyBorder="1" applyAlignment="1">
      <alignment horizontal="right" vertical="center"/>
    </xf>
    <xf numFmtId="38" fontId="27" fillId="0" borderId="63" xfId="3" applyFont="1" applyFill="1" applyBorder="1" applyAlignment="1">
      <alignment horizontal="right" vertical="center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24" fillId="0" borderId="9" xfId="2" applyFont="1" applyBorder="1" applyAlignment="1">
      <alignment horizontal="left" vertical="center" wrapText="1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protection locked="0"/>
    </xf>
    <xf numFmtId="38" fontId="19" fillId="0" borderId="10" xfId="3" applyFont="1" applyFill="1" applyBorder="1" applyAlignment="1">
      <alignment horizontal="left" vertical="center" wrapText="1"/>
    </xf>
    <xf numFmtId="38" fontId="19" fillId="0" borderId="11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38" fontId="19" fillId="0" borderId="1" xfId="3" applyFont="1" applyBorder="1" applyAlignment="1">
      <alignment horizontal="left" vertical="center" wrapText="1"/>
    </xf>
    <xf numFmtId="0" fontId="19" fillId="0" borderId="1" xfId="0" applyFont="1" applyBorder="1" applyAlignment="1"/>
    <xf numFmtId="38" fontId="19" fillId="0" borderId="1" xfId="3" applyFont="1" applyFill="1" applyBorder="1" applyAlignment="1">
      <alignment horizontal="left" vertical="center"/>
    </xf>
    <xf numFmtId="38" fontId="19" fillId="0" borderId="1" xfId="3" applyFont="1" applyFill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 wrapText="1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center" wrapText="1"/>
    </xf>
    <xf numFmtId="0" fontId="19" fillId="0" borderId="5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7" xfId="2" applyFont="1" applyFill="1" applyBorder="1" applyAlignment="1">
      <alignment horizontal="left" vertical="center" wrapText="1"/>
    </xf>
    <xf numFmtId="38" fontId="19" fillId="0" borderId="34" xfId="3" applyFont="1" applyFill="1" applyBorder="1" applyAlignment="1">
      <alignment horizontal="right" vertical="center"/>
    </xf>
    <xf numFmtId="38" fontId="19" fillId="0" borderId="41" xfId="3" applyFont="1" applyFill="1" applyBorder="1" applyAlignment="1">
      <alignment horizontal="right" vertical="center"/>
    </xf>
    <xf numFmtId="38" fontId="19" fillId="0" borderId="35" xfId="3" applyFont="1" applyFill="1" applyBorder="1" applyAlignment="1">
      <alignment horizontal="right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10" xfId="2" applyFont="1" applyFill="1" applyBorder="1" applyAlignment="1">
      <alignment horizontal="left" vertical="center" wrapText="1"/>
    </xf>
    <xf numFmtId="0" fontId="19" fillId="0" borderId="12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/>
    </xf>
    <xf numFmtId="38" fontId="19" fillId="0" borderId="42" xfId="3" applyFont="1" applyFill="1" applyBorder="1" applyAlignment="1">
      <alignment horizontal="left" vertical="center"/>
    </xf>
    <xf numFmtId="38" fontId="19" fillId="0" borderId="43" xfId="3" applyFont="1" applyFill="1" applyBorder="1" applyAlignment="1">
      <alignment horizontal="left" vertical="center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38" fontId="19" fillId="9" borderId="1" xfId="3" applyFont="1" applyFill="1" applyBorder="1" applyAlignment="1">
      <alignment horizontal="left" vertical="center"/>
    </xf>
    <xf numFmtId="38" fontId="19" fillId="0" borderId="34" xfId="3" applyFont="1" applyBorder="1" applyAlignment="1">
      <alignment horizontal="right" vertical="center"/>
    </xf>
    <xf numFmtId="38" fontId="19" fillId="0" borderId="41" xfId="3" applyFont="1" applyBorder="1" applyAlignment="1">
      <alignment horizontal="right" vertical="center"/>
    </xf>
    <xf numFmtId="38" fontId="19" fillId="0" borderId="35" xfId="3" applyFont="1" applyBorder="1" applyAlignment="1">
      <alignment horizontal="right" vertical="center"/>
    </xf>
    <xf numFmtId="0" fontId="19" fillId="0" borderId="4" xfId="2" applyFont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0" fontId="19" fillId="0" borderId="2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7" xfId="2" applyFont="1" applyBorder="1" applyAlignment="1">
      <alignment horizontal="left" vertical="center"/>
    </xf>
    <xf numFmtId="0" fontId="19" fillId="0" borderId="6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38" fontId="19" fillId="0" borderId="64" xfId="3" applyFont="1" applyFill="1" applyBorder="1" applyAlignment="1">
      <alignment horizontal="left" vertical="center"/>
    </xf>
    <xf numFmtId="38" fontId="19" fillId="0" borderId="1" xfId="3" applyFont="1" applyBorder="1" applyAlignment="1">
      <alignment horizontal="center" vertical="center"/>
    </xf>
    <xf numFmtId="0" fontId="19" fillId="9" borderId="4" xfId="2" applyFont="1" applyFill="1" applyBorder="1" applyAlignment="1">
      <alignment horizontal="left" vertical="center" wrapText="1"/>
    </xf>
    <xf numFmtId="0" fontId="19" fillId="9" borderId="5" xfId="2" applyFont="1" applyFill="1" applyBorder="1" applyAlignment="1">
      <alignment horizontal="left" vertical="center" wrapText="1"/>
    </xf>
    <xf numFmtId="38" fontId="19" fillId="0" borderId="12" xfId="3" applyFont="1" applyFill="1" applyBorder="1" applyAlignment="1">
      <alignment horizontal="right" vertical="center" wrapText="1"/>
    </xf>
    <xf numFmtId="38" fontId="19" fillId="0" borderId="1" xfId="3" applyFont="1" applyFill="1" applyBorder="1" applyAlignment="1">
      <alignment horizontal="right" vertical="center" wrapText="1"/>
    </xf>
    <xf numFmtId="38" fontId="19" fillId="0" borderId="34" xfId="3" applyFont="1" applyFill="1" applyBorder="1" applyAlignment="1">
      <alignment horizontal="center" vertical="center"/>
    </xf>
    <xf numFmtId="38" fontId="19" fillId="0" borderId="41" xfId="3" applyFont="1" applyFill="1" applyBorder="1" applyAlignment="1">
      <alignment horizontal="center" vertical="center"/>
    </xf>
    <xf numFmtId="38" fontId="19" fillId="0" borderId="35" xfId="3" applyFont="1" applyFill="1" applyBorder="1" applyAlignment="1">
      <alignment horizontal="center" vertical="center"/>
    </xf>
    <xf numFmtId="38" fontId="19" fillId="0" borderId="43" xfId="3" applyFont="1" applyFill="1" applyBorder="1" applyAlignment="1">
      <alignment horizontal="left" vertical="center" wrapText="1"/>
    </xf>
    <xf numFmtId="38" fontId="19" fillId="0" borderId="35" xfId="3" applyFont="1" applyFill="1" applyBorder="1" applyAlignment="1">
      <alignment horizontal="left" vertical="center" wrapText="1"/>
    </xf>
    <xf numFmtId="38" fontId="22" fillId="0" borderId="42" xfId="3" applyFont="1" applyFill="1" applyBorder="1" applyAlignment="1">
      <alignment horizontal="left" vertical="center" wrapText="1"/>
    </xf>
    <xf numFmtId="0" fontId="21" fillId="0" borderId="0" xfId="2" applyFont="1" applyAlignment="1">
      <alignment horizontal="center" vertical="center"/>
    </xf>
    <xf numFmtId="0" fontId="19" fillId="0" borderId="1" xfId="2" applyFont="1" applyFill="1" applyBorder="1" applyAlignment="1">
      <alignment horizontal="left" vertical="center"/>
    </xf>
    <xf numFmtId="38" fontId="19" fillId="0" borderId="0" xfId="3" applyFont="1" applyFill="1" applyBorder="1" applyAlignment="1">
      <alignment horizontal="left" vertical="center" wrapText="1"/>
    </xf>
    <xf numFmtId="0" fontId="19" fillId="0" borderId="8" xfId="2" applyFont="1" applyBorder="1" applyAlignment="1">
      <alignment horizontal="center" vertical="center"/>
    </xf>
    <xf numFmtId="177" fontId="13" fillId="0" borderId="53" xfId="0" applyNumberFormat="1" applyFont="1" applyFill="1" applyBorder="1" applyAlignment="1">
      <alignment horizontal="center" vertical="center"/>
    </xf>
    <xf numFmtId="177" fontId="13" fillId="0" borderId="54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55" xfId="1" applyFont="1" applyFill="1" applyBorder="1" applyAlignment="1">
      <alignment horizontal="right" vertical="center"/>
    </xf>
    <xf numFmtId="38" fontId="15" fillId="0" borderId="56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3" fillId="0" borderId="55" xfId="1" applyFont="1" applyFill="1" applyBorder="1" applyAlignment="1">
      <alignment horizontal="right" vertical="center"/>
    </xf>
    <xf numFmtId="38" fontId="13" fillId="0" borderId="51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41" xfId="0" applyNumberFormat="1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horizontal="center" vertical="center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8" xfId="1" applyFont="1" applyFill="1" applyBorder="1" applyAlignment="1">
      <alignment horizontal="right" vertical="center"/>
    </xf>
    <xf numFmtId="38" fontId="13" fillId="0" borderId="52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38" fontId="15" fillId="0" borderId="51" xfId="1" quotePrefix="1" applyFont="1" applyFill="1" applyBorder="1" applyAlignment="1">
      <alignment horizontal="center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52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12">
    <dxf>
      <fill>
        <patternFill>
          <bgColor rgb="FFFF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A10" zoomScaleNormal="100" zoomScaleSheetLayoutView="100" workbookViewId="0">
      <selection activeCell="F22" sqref="F22:M22"/>
    </sheetView>
  </sheetViews>
  <sheetFormatPr defaultRowHeight="13.5" x14ac:dyDescent="0.15"/>
  <cols>
    <col min="1" max="1" width="9" style="46"/>
    <col min="2" max="3" width="14" style="46" customWidth="1"/>
    <col min="4" max="4" width="14.875" style="86" customWidth="1"/>
    <col min="5" max="5" width="5.25" style="87" bestFit="1" customWidth="1"/>
    <col min="6" max="6" width="10.375" style="46" customWidth="1"/>
    <col min="7" max="7" width="5.375" style="46" customWidth="1"/>
    <col min="8" max="8" width="3.25" style="46" customWidth="1"/>
    <col min="9" max="9" width="7.125" style="46" bestFit="1" customWidth="1"/>
    <col min="10" max="10" width="5.375" style="46" customWidth="1"/>
    <col min="11" max="11" width="3.625" style="46" customWidth="1"/>
    <col min="12" max="12" width="7" style="46" bestFit="1" customWidth="1"/>
    <col min="13" max="258" width="9" style="46"/>
    <col min="259" max="259" width="11.625" style="46" customWidth="1"/>
    <col min="260" max="260" width="10.25" style="46" customWidth="1"/>
    <col min="261" max="261" width="14.875" style="46" customWidth="1"/>
    <col min="262" max="262" width="10.375" style="46" customWidth="1"/>
    <col min="263" max="263" width="5.375" style="46" customWidth="1"/>
    <col min="264" max="264" width="3.25" style="46" customWidth="1"/>
    <col min="265" max="265" width="7.125" style="46" bestFit="1" customWidth="1"/>
    <col min="266" max="266" width="5.375" style="46" customWidth="1"/>
    <col min="267" max="267" width="25.875" style="46" customWidth="1"/>
    <col min="268" max="514" width="9" style="46"/>
    <col min="515" max="515" width="11.625" style="46" customWidth="1"/>
    <col min="516" max="516" width="10.25" style="46" customWidth="1"/>
    <col min="517" max="517" width="14.875" style="46" customWidth="1"/>
    <col min="518" max="518" width="10.375" style="46" customWidth="1"/>
    <col min="519" max="519" width="5.375" style="46" customWidth="1"/>
    <col min="520" max="520" width="3.25" style="46" customWidth="1"/>
    <col min="521" max="521" width="7.125" style="46" bestFit="1" customWidth="1"/>
    <col min="522" max="522" width="5.375" style="46" customWidth="1"/>
    <col min="523" max="523" width="25.875" style="46" customWidth="1"/>
    <col min="524" max="770" width="9" style="46"/>
    <col min="771" max="771" width="11.625" style="46" customWidth="1"/>
    <col min="772" max="772" width="10.25" style="46" customWidth="1"/>
    <col min="773" max="773" width="14.875" style="46" customWidth="1"/>
    <col min="774" max="774" width="10.375" style="46" customWidth="1"/>
    <col min="775" max="775" width="5.375" style="46" customWidth="1"/>
    <col min="776" max="776" width="3.25" style="46" customWidth="1"/>
    <col min="777" max="777" width="7.125" style="46" bestFit="1" customWidth="1"/>
    <col min="778" max="778" width="5.375" style="46" customWidth="1"/>
    <col min="779" max="779" width="25.875" style="46" customWidth="1"/>
    <col min="780" max="1026" width="9" style="46"/>
    <col min="1027" max="1027" width="11.625" style="46" customWidth="1"/>
    <col min="1028" max="1028" width="10.25" style="46" customWidth="1"/>
    <col min="1029" max="1029" width="14.875" style="46" customWidth="1"/>
    <col min="1030" max="1030" width="10.375" style="46" customWidth="1"/>
    <col min="1031" max="1031" width="5.375" style="46" customWidth="1"/>
    <col min="1032" max="1032" width="3.25" style="46" customWidth="1"/>
    <col min="1033" max="1033" width="7.125" style="46" bestFit="1" customWidth="1"/>
    <col min="1034" max="1034" width="5.375" style="46" customWidth="1"/>
    <col min="1035" max="1035" width="25.875" style="46" customWidth="1"/>
    <col min="1036" max="1282" width="9" style="46"/>
    <col min="1283" max="1283" width="11.625" style="46" customWidth="1"/>
    <col min="1284" max="1284" width="10.25" style="46" customWidth="1"/>
    <col min="1285" max="1285" width="14.875" style="46" customWidth="1"/>
    <col min="1286" max="1286" width="10.375" style="46" customWidth="1"/>
    <col min="1287" max="1287" width="5.375" style="46" customWidth="1"/>
    <col min="1288" max="1288" width="3.25" style="46" customWidth="1"/>
    <col min="1289" max="1289" width="7.125" style="46" bestFit="1" customWidth="1"/>
    <col min="1290" max="1290" width="5.375" style="46" customWidth="1"/>
    <col min="1291" max="1291" width="25.875" style="46" customWidth="1"/>
    <col min="1292" max="1538" width="9" style="46"/>
    <col min="1539" max="1539" width="11.625" style="46" customWidth="1"/>
    <col min="1540" max="1540" width="10.25" style="46" customWidth="1"/>
    <col min="1541" max="1541" width="14.875" style="46" customWidth="1"/>
    <col min="1542" max="1542" width="10.375" style="46" customWidth="1"/>
    <col min="1543" max="1543" width="5.375" style="46" customWidth="1"/>
    <col min="1544" max="1544" width="3.25" style="46" customWidth="1"/>
    <col min="1545" max="1545" width="7.125" style="46" bestFit="1" customWidth="1"/>
    <col min="1546" max="1546" width="5.375" style="46" customWidth="1"/>
    <col min="1547" max="1547" width="25.875" style="46" customWidth="1"/>
    <col min="1548" max="1794" width="9" style="46"/>
    <col min="1795" max="1795" width="11.625" style="46" customWidth="1"/>
    <col min="1796" max="1796" width="10.25" style="46" customWidth="1"/>
    <col min="1797" max="1797" width="14.875" style="46" customWidth="1"/>
    <col min="1798" max="1798" width="10.375" style="46" customWidth="1"/>
    <col min="1799" max="1799" width="5.375" style="46" customWidth="1"/>
    <col min="1800" max="1800" width="3.25" style="46" customWidth="1"/>
    <col min="1801" max="1801" width="7.125" style="46" bestFit="1" customWidth="1"/>
    <col min="1802" max="1802" width="5.375" style="46" customWidth="1"/>
    <col min="1803" max="1803" width="25.875" style="46" customWidth="1"/>
    <col min="1804" max="2050" width="9" style="46"/>
    <col min="2051" max="2051" width="11.625" style="46" customWidth="1"/>
    <col min="2052" max="2052" width="10.25" style="46" customWidth="1"/>
    <col min="2053" max="2053" width="14.875" style="46" customWidth="1"/>
    <col min="2054" max="2054" width="10.375" style="46" customWidth="1"/>
    <col min="2055" max="2055" width="5.375" style="46" customWidth="1"/>
    <col min="2056" max="2056" width="3.25" style="46" customWidth="1"/>
    <col min="2057" max="2057" width="7.125" style="46" bestFit="1" customWidth="1"/>
    <col min="2058" max="2058" width="5.375" style="46" customWidth="1"/>
    <col min="2059" max="2059" width="25.875" style="46" customWidth="1"/>
    <col min="2060" max="2306" width="9" style="46"/>
    <col min="2307" max="2307" width="11.625" style="46" customWidth="1"/>
    <col min="2308" max="2308" width="10.25" style="46" customWidth="1"/>
    <col min="2309" max="2309" width="14.875" style="46" customWidth="1"/>
    <col min="2310" max="2310" width="10.375" style="46" customWidth="1"/>
    <col min="2311" max="2311" width="5.375" style="46" customWidth="1"/>
    <col min="2312" max="2312" width="3.25" style="46" customWidth="1"/>
    <col min="2313" max="2313" width="7.125" style="46" bestFit="1" customWidth="1"/>
    <col min="2314" max="2314" width="5.375" style="46" customWidth="1"/>
    <col min="2315" max="2315" width="25.875" style="46" customWidth="1"/>
    <col min="2316" max="2562" width="9" style="46"/>
    <col min="2563" max="2563" width="11.625" style="46" customWidth="1"/>
    <col min="2564" max="2564" width="10.25" style="46" customWidth="1"/>
    <col min="2565" max="2565" width="14.875" style="46" customWidth="1"/>
    <col min="2566" max="2566" width="10.375" style="46" customWidth="1"/>
    <col min="2567" max="2567" width="5.375" style="46" customWidth="1"/>
    <col min="2568" max="2568" width="3.25" style="46" customWidth="1"/>
    <col min="2569" max="2569" width="7.125" style="46" bestFit="1" customWidth="1"/>
    <col min="2570" max="2570" width="5.375" style="46" customWidth="1"/>
    <col min="2571" max="2571" width="25.875" style="46" customWidth="1"/>
    <col min="2572" max="2818" width="9" style="46"/>
    <col min="2819" max="2819" width="11.625" style="46" customWidth="1"/>
    <col min="2820" max="2820" width="10.25" style="46" customWidth="1"/>
    <col min="2821" max="2821" width="14.875" style="46" customWidth="1"/>
    <col min="2822" max="2822" width="10.375" style="46" customWidth="1"/>
    <col min="2823" max="2823" width="5.375" style="46" customWidth="1"/>
    <col min="2824" max="2824" width="3.25" style="46" customWidth="1"/>
    <col min="2825" max="2825" width="7.125" style="46" bestFit="1" customWidth="1"/>
    <col min="2826" max="2826" width="5.375" style="46" customWidth="1"/>
    <col min="2827" max="2827" width="25.875" style="46" customWidth="1"/>
    <col min="2828" max="3074" width="9" style="46"/>
    <col min="3075" max="3075" width="11.625" style="46" customWidth="1"/>
    <col min="3076" max="3076" width="10.25" style="46" customWidth="1"/>
    <col min="3077" max="3077" width="14.875" style="46" customWidth="1"/>
    <col min="3078" max="3078" width="10.375" style="46" customWidth="1"/>
    <col min="3079" max="3079" width="5.375" style="46" customWidth="1"/>
    <col min="3080" max="3080" width="3.25" style="46" customWidth="1"/>
    <col min="3081" max="3081" width="7.125" style="46" bestFit="1" customWidth="1"/>
    <col min="3082" max="3082" width="5.375" style="46" customWidth="1"/>
    <col min="3083" max="3083" width="25.875" style="46" customWidth="1"/>
    <col min="3084" max="3330" width="9" style="46"/>
    <col min="3331" max="3331" width="11.625" style="46" customWidth="1"/>
    <col min="3332" max="3332" width="10.25" style="46" customWidth="1"/>
    <col min="3333" max="3333" width="14.875" style="46" customWidth="1"/>
    <col min="3334" max="3334" width="10.375" style="46" customWidth="1"/>
    <col min="3335" max="3335" width="5.375" style="46" customWidth="1"/>
    <col min="3336" max="3336" width="3.25" style="46" customWidth="1"/>
    <col min="3337" max="3337" width="7.125" style="46" bestFit="1" customWidth="1"/>
    <col min="3338" max="3338" width="5.375" style="46" customWidth="1"/>
    <col min="3339" max="3339" width="25.875" style="46" customWidth="1"/>
    <col min="3340" max="3586" width="9" style="46"/>
    <col min="3587" max="3587" width="11.625" style="46" customWidth="1"/>
    <col min="3588" max="3588" width="10.25" style="46" customWidth="1"/>
    <col min="3589" max="3589" width="14.875" style="46" customWidth="1"/>
    <col min="3590" max="3590" width="10.375" style="46" customWidth="1"/>
    <col min="3591" max="3591" width="5.375" style="46" customWidth="1"/>
    <col min="3592" max="3592" width="3.25" style="46" customWidth="1"/>
    <col min="3593" max="3593" width="7.125" style="46" bestFit="1" customWidth="1"/>
    <col min="3594" max="3594" width="5.375" style="46" customWidth="1"/>
    <col min="3595" max="3595" width="25.875" style="46" customWidth="1"/>
    <col min="3596" max="3842" width="9" style="46"/>
    <col min="3843" max="3843" width="11.625" style="46" customWidth="1"/>
    <col min="3844" max="3844" width="10.25" style="46" customWidth="1"/>
    <col min="3845" max="3845" width="14.875" style="46" customWidth="1"/>
    <col min="3846" max="3846" width="10.375" style="46" customWidth="1"/>
    <col min="3847" max="3847" width="5.375" style="46" customWidth="1"/>
    <col min="3848" max="3848" width="3.25" style="46" customWidth="1"/>
    <col min="3849" max="3849" width="7.125" style="46" bestFit="1" customWidth="1"/>
    <col min="3850" max="3850" width="5.375" style="46" customWidth="1"/>
    <col min="3851" max="3851" width="25.875" style="46" customWidth="1"/>
    <col min="3852" max="4098" width="9" style="46"/>
    <col min="4099" max="4099" width="11.625" style="46" customWidth="1"/>
    <col min="4100" max="4100" width="10.25" style="46" customWidth="1"/>
    <col min="4101" max="4101" width="14.875" style="46" customWidth="1"/>
    <col min="4102" max="4102" width="10.375" style="46" customWidth="1"/>
    <col min="4103" max="4103" width="5.375" style="46" customWidth="1"/>
    <col min="4104" max="4104" width="3.25" style="46" customWidth="1"/>
    <col min="4105" max="4105" width="7.125" style="46" bestFit="1" customWidth="1"/>
    <col min="4106" max="4106" width="5.375" style="46" customWidth="1"/>
    <col min="4107" max="4107" width="25.875" style="46" customWidth="1"/>
    <col min="4108" max="4354" width="9" style="46"/>
    <col min="4355" max="4355" width="11.625" style="46" customWidth="1"/>
    <col min="4356" max="4356" width="10.25" style="46" customWidth="1"/>
    <col min="4357" max="4357" width="14.875" style="46" customWidth="1"/>
    <col min="4358" max="4358" width="10.375" style="46" customWidth="1"/>
    <col min="4359" max="4359" width="5.375" style="46" customWidth="1"/>
    <col min="4360" max="4360" width="3.25" style="46" customWidth="1"/>
    <col min="4361" max="4361" width="7.125" style="46" bestFit="1" customWidth="1"/>
    <col min="4362" max="4362" width="5.375" style="46" customWidth="1"/>
    <col min="4363" max="4363" width="25.875" style="46" customWidth="1"/>
    <col min="4364" max="4610" width="9" style="46"/>
    <col min="4611" max="4611" width="11.625" style="46" customWidth="1"/>
    <col min="4612" max="4612" width="10.25" style="46" customWidth="1"/>
    <col min="4613" max="4613" width="14.875" style="46" customWidth="1"/>
    <col min="4614" max="4614" width="10.375" style="46" customWidth="1"/>
    <col min="4615" max="4615" width="5.375" style="46" customWidth="1"/>
    <col min="4616" max="4616" width="3.25" style="46" customWidth="1"/>
    <col min="4617" max="4617" width="7.125" style="46" bestFit="1" customWidth="1"/>
    <col min="4618" max="4618" width="5.375" style="46" customWidth="1"/>
    <col min="4619" max="4619" width="25.875" style="46" customWidth="1"/>
    <col min="4620" max="4866" width="9" style="46"/>
    <col min="4867" max="4867" width="11.625" style="46" customWidth="1"/>
    <col min="4868" max="4868" width="10.25" style="46" customWidth="1"/>
    <col min="4869" max="4869" width="14.875" style="46" customWidth="1"/>
    <col min="4870" max="4870" width="10.375" style="46" customWidth="1"/>
    <col min="4871" max="4871" width="5.375" style="46" customWidth="1"/>
    <col min="4872" max="4872" width="3.25" style="46" customWidth="1"/>
    <col min="4873" max="4873" width="7.125" style="46" bestFit="1" customWidth="1"/>
    <col min="4874" max="4874" width="5.375" style="46" customWidth="1"/>
    <col min="4875" max="4875" width="25.875" style="46" customWidth="1"/>
    <col min="4876" max="5122" width="9" style="46"/>
    <col min="5123" max="5123" width="11.625" style="46" customWidth="1"/>
    <col min="5124" max="5124" width="10.25" style="46" customWidth="1"/>
    <col min="5125" max="5125" width="14.875" style="46" customWidth="1"/>
    <col min="5126" max="5126" width="10.375" style="46" customWidth="1"/>
    <col min="5127" max="5127" width="5.375" style="46" customWidth="1"/>
    <col min="5128" max="5128" width="3.25" style="46" customWidth="1"/>
    <col min="5129" max="5129" width="7.125" style="46" bestFit="1" customWidth="1"/>
    <col min="5130" max="5130" width="5.375" style="46" customWidth="1"/>
    <col min="5131" max="5131" width="25.875" style="46" customWidth="1"/>
    <col min="5132" max="5378" width="9" style="46"/>
    <col min="5379" max="5379" width="11.625" style="46" customWidth="1"/>
    <col min="5380" max="5380" width="10.25" style="46" customWidth="1"/>
    <col min="5381" max="5381" width="14.875" style="46" customWidth="1"/>
    <col min="5382" max="5382" width="10.375" style="46" customWidth="1"/>
    <col min="5383" max="5383" width="5.375" style="46" customWidth="1"/>
    <col min="5384" max="5384" width="3.25" style="46" customWidth="1"/>
    <col min="5385" max="5385" width="7.125" style="46" bestFit="1" customWidth="1"/>
    <col min="5386" max="5386" width="5.375" style="46" customWidth="1"/>
    <col min="5387" max="5387" width="25.875" style="46" customWidth="1"/>
    <col min="5388" max="5634" width="9" style="46"/>
    <col min="5635" max="5635" width="11.625" style="46" customWidth="1"/>
    <col min="5636" max="5636" width="10.25" style="46" customWidth="1"/>
    <col min="5637" max="5637" width="14.875" style="46" customWidth="1"/>
    <col min="5638" max="5638" width="10.375" style="46" customWidth="1"/>
    <col min="5639" max="5639" width="5.375" style="46" customWidth="1"/>
    <col min="5640" max="5640" width="3.25" style="46" customWidth="1"/>
    <col min="5641" max="5641" width="7.125" style="46" bestFit="1" customWidth="1"/>
    <col min="5642" max="5642" width="5.375" style="46" customWidth="1"/>
    <col min="5643" max="5643" width="25.875" style="46" customWidth="1"/>
    <col min="5644" max="5890" width="9" style="46"/>
    <col min="5891" max="5891" width="11.625" style="46" customWidth="1"/>
    <col min="5892" max="5892" width="10.25" style="46" customWidth="1"/>
    <col min="5893" max="5893" width="14.875" style="46" customWidth="1"/>
    <col min="5894" max="5894" width="10.375" style="46" customWidth="1"/>
    <col min="5895" max="5895" width="5.375" style="46" customWidth="1"/>
    <col min="5896" max="5896" width="3.25" style="46" customWidth="1"/>
    <col min="5897" max="5897" width="7.125" style="46" bestFit="1" customWidth="1"/>
    <col min="5898" max="5898" width="5.375" style="46" customWidth="1"/>
    <col min="5899" max="5899" width="25.875" style="46" customWidth="1"/>
    <col min="5900" max="6146" width="9" style="46"/>
    <col min="6147" max="6147" width="11.625" style="46" customWidth="1"/>
    <col min="6148" max="6148" width="10.25" style="46" customWidth="1"/>
    <col min="6149" max="6149" width="14.875" style="46" customWidth="1"/>
    <col min="6150" max="6150" width="10.375" style="46" customWidth="1"/>
    <col min="6151" max="6151" width="5.375" style="46" customWidth="1"/>
    <col min="6152" max="6152" width="3.25" style="46" customWidth="1"/>
    <col min="6153" max="6153" width="7.125" style="46" bestFit="1" customWidth="1"/>
    <col min="6154" max="6154" width="5.375" style="46" customWidth="1"/>
    <col min="6155" max="6155" width="25.875" style="46" customWidth="1"/>
    <col min="6156" max="6402" width="9" style="46"/>
    <col min="6403" max="6403" width="11.625" style="46" customWidth="1"/>
    <col min="6404" max="6404" width="10.25" style="46" customWidth="1"/>
    <col min="6405" max="6405" width="14.875" style="46" customWidth="1"/>
    <col min="6406" max="6406" width="10.375" style="46" customWidth="1"/>
    <col min="6407" max="6407" width="5.375" style="46" customWidth="1"/>
    <col min="6408" max="6408" width="3.25" style="46" customWidth="1"/>
    <col min="6409" max="6409" width="7.125" style="46" bestFit="1" customWidth="1"/>
    <col min="6410" max="6410" width="5.375" style="46" customWidth="1"/>
    <col min="6411" max="6411" width="25.875" style="46" customWidth="1"/>
    <col min="6412" max="6658" width="9" style="46"/>
    <col min="6659" max="6659" width="11.625" style="46" customWidth="1"/>
    <col min="6660" max="6660" width="10.25" style="46" customWidth="1"/>
    <col min="6661" max="6661" width="14.875" style="46" customWidth="1"/>
    <col min="6662" max="6662" width="10.375" style="46" customWidth="1"/>
    <col min="6663" max="6663" width="5.375" style="46" customWidth="1"/>
    <col min="6664" max="6664" width="3.25" style="46" customWidth="1"/>
    <col min="6665" max="6665" width="7.125" style="46" bestFit="1" customWidth="1"/>
    <col min="6666" max="6666" width="5.375" style="46" customWidth="1"/>
    <col min="6667" max="6667" width="25.875" style="46" customWidth="1"/>
    <col min="6668" max="6914" width="9" style="46"/>
    <col min="6915" max="6915" width="11.625" style="46" customWidth="1"/>
    <col min="6916" max="6916" width="10.25" style="46" customWidth="1"/>
    <col min="6917" max="6917" width="14.875" style="46" customWidth="1"/>
    <col min="6918" max="6918" width="10.375" style="46" customWidth="1"/>
    <col min="6919" max="6919" width="5.375" style="46" customWidth="1"/>
    <col min="6920" max="6920" width="3.25" style="46" customWidth="1"/>
    <col min="6921" max="6921" width="7.125" style="46" bestFit="1" customWidth="1"/>
    <col min="6922" max="6922" width="5.375" style="46" customWidth="1"/>
    <col min="6923" max="6923" width="25.875" style="46" customWidth="1"/>
    <col min="6924" max="7170" width="9" style="46"/>
    <col min="7171" max="7171" width="11.625" style="46" customWidth="1"/>
    <col min="7172" max="7172" width="10.25" style="46" customWidth="1"/>
    <col min="7173" max="7173" width="14.875" style="46" customWidth="1"/>
    <col min="7174" max="7174" width="10.375" style="46" customWidth="1"/>
    <col min="7175" max="7175" width="5.375" style="46" customWidth="1"/>
    <col min="7176" max="7176" width="3.25" style="46" customWidth="1"/>
    <col min="7177" max="7177" width="7.125" style="46" bestFit="1" customWidth="1"/>
    <col min="7178" max="7178" width="5.375" style="46" customWidth="1"/>
    <col min="7179" max="7179" width="25.875" style="46" customWidth="1"/>
    <col min="7180" max="7426" width="9" style="46"/>
    <col min="7427" max="7427" width="11.625" style="46" customWidth="1"/>
    <col min="7428" max="7428" width="10.25" style="46" customWidth="1"/>
    <col min="7429" max="7429" width="14.875" style="46" customWidth="1"/>
    <col min="7430" max="7430" width="10.375" style="46" customWidth="1"/>
    <col min="7431" max="7431" width="5.375" style="46" customWidth="1"/>
    <col min="7432" max="7432" width="3.25" style="46" customWidth="1"/>
    <col min="7433" max="7433" width="7.125" style="46" bestFit="1" customWidth="1"/>
    <col min="7434" max="7434" width="5.375" style="46" customWidth="1"/>
    <col min="7435" max="7435" width="25.875" style="46" customWidth="1"/>
    <col min="7436" max="7682" width="9" style="46"/>
    <col min="7683" max="7683" width="11.625" style="46" customWidth="1"/>
    <col min="7684" max="7684" width="10.25" style="46" customWidth="1"/>
    <col min="7685" max="7685" width="14.875" style="46" customWidth="1"/>
    <col min="7686" max="7686" width="10.375" style="46" customWidth="1"/>
    <col min="7687" max="7687" width="5.375" style="46" customWidth="1"/>
    <col min="7688" max="7688" width="3.25" style="46" customWidth="1"/>
    <col min="7689" max="7689" width="7.125" style="46" bestFit="1" customWidth="1"/>
    <col min="7690" max="7690" width="5.375" style="46" customWidth="1"/>
    <col min="7691" max="7691" width="25.875" style="46" customWidth="1"/>
    <col min="7692" max="7938" width="9" style="46"/>
    <col min="7939" max="7939" width="11.625" style="46" customWidth="1"/>
    <col min="7940" max="7940" width="10.25" style="46" customWidth="1"/>
    <col min="7941" max="7941" width="14.875" style="46" customWidth="1"/>
    <col min="7942" max="7942" width="10.375" style="46" customWidth="1"/>
    <col min="7943" max="7943" width="5.375" style="46" customWidth="1"/>
    <col min="7944" max="7944" width="3.25" style="46" customWidth="1"/>
    <col min="7945" max="7945" width="7.125" style="46" bestFit="1" customWidth="1"/>
    <col min="7946" max="7946" width="5.375" style="46" customWidth="1"/>
    <col min="7947" max="7947" width="25.875" style="46" customWidth="1"/>
    <col min="7948" max="8194" width="9" style="46"/>
    <col min="8195" max="8195" width="11.625" style="46" customWidth="1"/>
    <col min="8196" max="8196" width="10.25" style="46" customWidth="1"/>
    <col min="8197" max="8197" width="14.875" style="46" customWidth="1"/>
    <col min="8198" max="8198" width="10.375" style="46" customWidth="1"/>
    <col min="8199" max="8199" width="5.375" style="46" customWidth="1"/>
    <col min="8200" max="8200" width="3.25" style="46" customWidth="1"/>
    <col min="8201" max="8201" width="7.125" style="46" bestFit="1" customWidth="1"/>
    <col min="8202" max="8202" width="5.375" style="46" customWidth="1"/>
    <col min="8203" max="8203" width="25.875" style="46" customWidth="1"/>
    <col min="8204" max="8450" width="9" style="46"/>
    <col min="8451" max="8451" width="11.625" style="46" customWidth="1"/>
    <col min="8452" max="8452" width="10.25" style="46" customWidth="1"/>
    <col min="8453" max="8453" width="14.875" style="46" customWidth="1"/>
    <col min="8454" max="8454" width="10.375" style="46" customWidth="1"/>
    <col min="8455" max="8455" width="5.375" style="46" customWidth="1"/>
    <col min="8456" max="8456" width="3.25" style="46" customWidth="1"/>
    <col min="8457" max="8457" width="7.125" style="46" bestFit="1" customWidth="1"/>
    <col min="8458" max="8458" width="5.375" style="46" customWidth="1"/>
    <col min="8459" max="8459" width="25.875" style="46" customWidth="1"/>
    <col min="8460" max="8706" width="9" style="46"/>
    <col min="8707" max="8707" width="11.625" style="46" customWidth="1"/>
    <col min="8708" max="8708" width="10.25" style="46" customWidth="1"/>
    <col min="8709" max="8709" width="14.875" style="46" customWidth="1"/>
    <col min="8710" max="8710" width="10.375" style="46" customWidth="1"/>
    <col min="8711" max="8711" width="5.375" style="46" customWidth="1"/>
    <col min="8712" max="8712" width="3.25" style="46" customWidth="1"/>
    <col min="8713" max="8713" width="7.125" style="46" bestFit="1" customWidth="1"/>
    <col min="8714" max="8714" width="5.375" style="46" customWidth="1"/>
    <col min="8715" max="8715" width="25.875" style="46" customWidth="1"/>
    <col min="8716" max="8962" width="9" style="46"/>
    <col min="8963" max="8963" width="11.625" style="46" customWidth="1"/>
    <col min="8964" max="8964" width="10.25" style="46" customWidth="1"/>
    <col min="8965" max="8965" width="14.875" style="46" customWidth="1"/>
    <col min="8966" max="8966" width="10.375" style="46" customWidth="1"/>
    <col min="8967" max="8967" width="5.375" style="46" customWidth="1"/>
    <col min="8968" max="8968" width="3.25" style="46" customWidth="1"/>
    <col min="8969" max="8969" width="7.125" style="46" bestFit="1" customWidth="1"/>
    <col min="8970" max="8970" width="5.375" style="46" customWidth="1"/>
    <col min="8971" max="8971" width="25.875" style="46" customWidth="1"/>
    <col min="8972" max="9218" width="9" style="46"/>
    <col min="9219" max="9219" width="11.625" style="46" customWidth="1"/>
    <col min="9220" max="9220" width="10.25" style="46" customWidth="1"/>
    <col min="9221" max="9221" width="14.875" style="46" customWidth="1"/>
    <col min="9222" max="9222" width="10.375" style="46" customWidth="1"/>
    <col min="9223" max="9223" width="5.375" style="46" customWidth="1"/>
    <col min="9224" max="9224" width="3.25" style="46" customWidth="1"/>
    <col min="9225" max="9225" width="7.125" style="46" bestFit="1" customWidth="1"/>
    <col min="9226" max="9226" width="5.375" style="46" customWidth="1"/>
    <col min="9227" max="9227" width="25.875" style="46" customWidth="1"/>
    <col min="9228" max="9474" width="9" style="46"/>
    <col min="9475" max="9475" width="11.625" style="46" customWidth="1"/>
    <col min="9476" max="9476" width="10.25" style="46" customWidth="1"/>
    <col min="9477" max="9477" width="14.875" style="46" customWidth="1"/>
    <col min="9478" max="9478" width="10.375" style="46" customWidth="1"/>
    <col min="9479" max="9479" width="5.375" style="46" customWidth="1"/>
    <col min="9480" max="9480" width="3.25" style="46" customWidth="1"/>
    <col min="9481" max="9481" width="7.125" style="46" bestFit="1" customWidth="1"/>
    <col min="9482" max="9482" width="5.375" style="46" customWidth="1"/>
    <col min="9483" max="9483" width="25.875" style="46" customWidth="1"/>
    <col min="9484" max="9730" width="9" style="46"/>
    <col min="9731" max="9731" width="11.625" style="46" customWidth="1"/>
    <col min="9732" max="9732" width="10.25" style="46" customWidth="1"/>
    <col min="9733" max="9733" width="14.875" style="46" customWidth="1"/>
    <col min="9734" max="9734" width="10.375" style="46" customWidth="1"/>
    <col min="9735" max="9735" width="5.375" style="46" customWidth="1"/>
    <col min="9736" max="9736" width="3.25" style="46" customWidth="1"/>
    <col min="9737" max="9737" width="7.125" style="46" bestFit="1" customWidth="1"/>
    <col min="9738" max="9738" width="5.375" style="46" customWidth="1"/>
    <col min="9739" max="9739" width="25.875" style="46" customWidth="1"/>
    <col min="9740" max="9986" width="9" style="46"/>
    <col min="9987" max="9987" width="11.625" style="46" customWidth="1"/>
    <col min="9988" max="9988" width="10.25" style="46" customWidth="1"/>
    <col min="9989" max="9989" width="14.875" style="46" customWidth="1"/>
    <col min="9990" max="9990" width="10.375" style="46" customWidth="1"/>
    <col min="9991" max="9991" width="5.375" style="46" customWidth="1"/>
    <col min="9992" max="9992" width="3.25" style="46" customWidth="1"/>
    <col min="9993" max="9993" width="7.125" style="46" bestFit="1" customWidth="1"/>
    <col min="9994" max="9994" width="5.375" style="46" customWidth="1"/>
    <col min="9995" max="9995" width="25.875" style="46" customWidth="1"/>
    <col min="9996" max="10242" width="9" style="46"/>
    <col min="10243" max="10243" width="11.625" style="46" customWidth="1"/>
    <col min="10244" max="10244" width="10.25" style="46" customWidth="1"/>
    <col min="10245" max="10245" width="14.875" style="46" customWidth="1"/>
    <col min="10246" max="10246" width="10.375" style="46" customWidth="1"/>
    <col min="10247" max="10247" width="5.375" style="46" customWidth="1"/>
    <col min="10248" max="10248" width="3.25" style="46" customWidth="1"/>
    <col min="10249" max="10249" width="7.125" style="46" bestFit="1" customWidth="1"/>
    <col min="10250" max="10250" width="5.375" style="46" customWidth="1"/>
    <col min="10251" max="10251" width="25.875" style="46" customWidth="1"/>
    <col min="10252" max="10498" width="9" style="46"/>
    <col min="10499" max="10499" width="11.625" style="46" customWidth="1"/>
    <col min="10500" max="10500" width="10.25" style="46" customWidth="1"/>
    <col min="10501" max="10501" width="14.875" style="46" customWidth="1"/>
    <col min="10502" max="10502" width="10.375" style="46" customWidth="1"/>
    <col min="10503" max="10503" width="5.375" style="46" customWidth="1"/>
    <col min="10504" max="10504" width="3.25" style="46" customWidth="1"/>
    <col min="10505" max="10505" width="7.125" style="46" bestFit="1" customWidth="1"/>
    <col min="10506" max="10506" width="5.375" style="46" customWidth="1"/>
    <col min="10507" max="10507" width="25.875" style="46" customWidth="1"/>
    <col min="10508" max="10754" width="9" style="46"/>
    <col min="10755" max="10755" width="11.625" style="46" customWidth="1"/>
    <col min="10756" max="10756" width="10.25" style="46" customWidth="1"/>
    <col min="10757" max="10757" width="14.875" style="46" customWidth="1"/>
    <col min="10758" max="10758" width="10.375" style="46" customWidth="1"/>
    <col min="10759" max="10759" width="5.375" style="46" customWidth="1"/>
    <col min="10760" max="10760" width="3.25" style="46" customWidth="1"/>
    <col min="10761" max="10761" width="7.125" style="46" bestFit="1" customWidth="1"/>
    <col min="10762" max="10762" width="5.375" style="46" customWidth="1"/>
    <col min="10763" max="10763" width="25.875" style="46" customWidth="1"/>
    <col min="10764" max="11010" width="9" style="46"/>
    <col min="11011" max="11011" width="11.625" style="46" customWidth="1"/>
    <col min="11012" max="11012" width="10.25" style="46" customWidth="1"/>
    <col min="11013" max="11013" width="14.875" style="46" customWidth="1"/>
    <col min="11014" max="11014" width="10.375" style="46" customWidth="1"/>
    <col min="11015" max="11015" width="5.375" style="46" customWidth="1"/>
    <col min="11016" max="11016" width="3.25" style="46" customWidth="1"/>
    <col min="11017" max="11017" width="7.125" style="46" bestFit="1" customWidth="1"/>
    <col min="11018" max="11018" width="5.375" style="46" customWidth="1"/>
    <col min="11019" max="11019" width="25.875" style="46" customWidth="1"/>
    <col min="11020" max="11266" width="9" style="46"/>
    <col min="11267" max="11267" width="11.625" style="46" customWidth="1"/>
    <col min="11268" max="11268" width="10.25" style="46" customWidth="1"/>
    <col min="11269" max="11269" width="14.875" style="46" customWidth="1"/>
    <col min="11270" max="11270" width="10.375" style="46" customWidth="1"/>
    <col min="11271" max="11271" width="5.375" style="46" customWidth="1"/>
    <col min="11272" max="11272" width="3.25" style="46" customWidth="1"/>
    <col min="11273" max="11273" width="7.125" style="46" bestFit="1" customWidth="1"/>
    <col min="11274" max="11274" width="5.375" style="46" customWidth="1"/>
    <col min="11275" max="11275" width="25.875" style="46" customWidth="1"/>
    <col min="11276" max="11522" width="9" style="46"/>
    <col min="11523" max="11523" width="11.625" style="46" customWidth="1"/>
    <col min="11524" max="11524" width="10.25" style="46" customWidth="1"/>
    <col min="11525" max="11525" width="14.875" style="46" customWidth="1"/>
    <col min="11526" max="11526" width="10.375" style="46" customWidth="1"/>
    <col min="11527" max="11527" width="5.375" style="46" customWidth="1"/>
    <col min="11528" max="11528" width="3.25" style="46" customWidth="1"/>
    <col min="11529" max="11529" width="7.125" style="46" bestFit="1" customWidth="1"/>
    <col min="11530" max="11530" width="5.375" style="46" customWidth="1"/>
    <col min="11531" max="11531" width="25.875" style="46" customWidth="1"/>
    <col min="11532" max="11778" width="9" style="46"/>
    <col min="11779" max="11779" width="11.625" style="46" customWidth="1"/>
    <col min="11780" max="11780" width="10.25" style="46" customWidth="1"/>
    <col min="11781" max="11781" width="14.875" style="46" customWidth="1"/>
    <col min="11782" max="11782" width="10.375" style="46" customWidth="1"/>
    <col min="11783" max="11783" width="5.375" style="46" customWidth="1"/>
    <col min="11784" max="11784" width="3.25" style="46" customWidth="1"/>
    <col min="11785" max="11785" width="7.125" style="46" bestFit="1" customWidth="1"/>
    <col min="11786" max="11786" width="5.375" style="46" customWidth="1"/>
    <col min="11787" max="11787" width="25.875" style="46" customWidth="1"/>
    <col min="11788" max="12034" width="9" style="46"/>
    <col min="12035" max="12035" width="11.625" style="46" customWidth="1"/>
    <col min="12036" max="12036" width="10.25" style="46" customWidth="1"/>
    <col min="12037" max="12037" width="14.875" style="46" customWidth="1"/>
    <col min="12038" max="12038" width="10.375" style="46" customWidth="1"/>
    <col min="12039" max="12039" width="5.375" style="46" customWidth="1"/>
    <col min="12040" max="12040" width="3.25" style="46" customWidth="1"/>
    <col min="12041" max="12041" width="7.125" style="46" bestFit="1" customWidth="1"/>
    <col min="12042" max="12042" width="5.375" style="46" customWidth="1"/>
    <col min="12043" max="12043" width="25.875" style="46" customWidth="1"/>
    <col min="12044" max="12290" width="9" style="46"/>
    <col min="12291" max="12291" width="11.625" style="46" customWidth="1"/>
    <col min="12292" max="12292" width="10.25" style="46" customWidth="1"/>
    <col min="12293" max="12293" width="14.875" style="46" customWidth="1"/>
    <col min="12294" max="12294" width="10.375" style="46" customWidth="1"/>
    <col min="12295" max="12295" width="5.375" style="46" customWidth="1"/>
    <col min="12296" max="12296" width="3.25" style="46" customWidth="1"/>
    <col min="12297" max="12297" width="7.125" style="46" bestFit="1" customWidth="1"/>
    <col min="12298" max="12298" width="5.375" style="46" customWidth="1"/>
    <col min="12299" max="12299" width="25.875" style="46" customWidth="1"/>
    <col min="12300" max="12546" width="9" style="46"/>
    <col min="12547" max="12547" width="11.625" style="46" customWidth="1"/>
    <col min="12548" max="12548" width="10.25" style="46" customWidth="1"/>
    <col min="12549" max="12549" width="14.875" style="46" customWidth="1"/>
    <col min="12550" max="12550" width="10.375" style="46" customWidth="1"/>
    <col min="12551" max="12551" width="5.375" style="46" customWidth="1"/>
    <col min="12552" max="12552" width="3.25" style="46" customWidth="1"/>
    <col min="12553" max="12553" width="7.125" style="46" bestFit="1" customWidth="1"/>
    <col min="12554" max="12554" width="5.375" style="46" customWidth="1"/>
    <col min="12555" max="12555" width="25.875" style="46" customWidth="1"/>
    <col min="12556" max="12802" width="9" style="46"/>
    <col min="12803" max="12803" width="11.625" style="46" customWidth="1"/>
    <col min="12804" max="12804" width="10.25" style="46" customWidth="1"/>
    <col min="12805" max="12805" width="14.875" style="46" customWidth="1"/>
    <col min="12806" max="12806" width="10.375" style="46" customWidth="1"/>
    <col min="12807" max="12807" width="5.375" style="46" customWidth="1"/>
    <col min="12808" max="12808" width="3.25" style="46" customWidth="1"/>
    <col min="12809" max="12809" width="7.125" style="46" bestFit="1" customWidth="1"/>
    <col min="12810" max="12810" width="5.375" style="46" customWidth="1"/>
    <col min="12811" max="12811" width="25.875" style="46" customWidth="1"/>
    <col min="12812" max="13058" width="9" style="46"/>
    <col min="13059" max="13059" width="11.625" style="46" customWidth="1"/>
    <col min="13060" max="13060" width="10.25" style="46" customWidth="1"/>
    <col min="13061" max="13061" width="14.875" style="46" customWidth="1"/>
    <col min="13062" max="13062" width="10.375" style="46" customWidth="1"/>
    <col min="13063" max="13063" width="5.375" style="46" customWidth="1"/>
    <col min="13064" max="13064" width="3.25" style="46" customWidth="1"/>
    <col min="13065" max="13065" width="7.125" style="46" bestFit="1" customWidth="1"/>
    <col min="13066" max="13066" width="5.375" style="46" customWidth="1"/>
    <col min="13067" max="13067" width="25.875" style="46" customWidth="1"/>
    <col min="13068" max="13314" width="9" style="46"/>
    <col min="13315" max="13315" width="11.625" style="46" customWidth="1"/>
    <col min="13316" max="13316" width="10.25" style="46" customWidth="1"/>
    <col min="13317" max="13317" width="14.875" style="46" customWidth="1"/>
    <col min="13318" max="13318" width="10.375" style="46" customWidth="1"/>
    <col min="13319" max="13319" width="5.375" style="46" customWidth="1"/>
    <col min="13320" max="13320" width="3.25" style="46" customWidth="1"/>
    <col min="13321" max="13321" width="7.125" style="46" bestFit="1" customWidth="1"/>
    <col min="13322" max="13322" width="5.375" style="46" customWidth="1"/>
    <col min="13323" max="13323" width="25.875" style="46" customWidth="1"/>
    <col min="13324" max="13570" width="9" style="46"/>
    <col min="13571" max="13571" width="11.625" style="46" customWidth="1"/>
    <col min="13572" max="13572" width="10.25" style="46" customWidth="1"/>
    <col min="13573" max="13573" width="14.875" style="46" customWidth="1"/>
    <col min="13574" max="13574" width="10.375" style="46" customWidth="1"/>
    <col min="13575" max="13575" width="5.375" style="46" customWidth="1"/>
    <col min="13576" max="13576" width="3.25" style="46" customWidth="1"/>
    <col min="13577" max="13577" width="7.125" style="46" bestFit="1" customWidth="1"/>
    <col min="13578" max="13578" width="5.375" style="46" customWidth="1"/>
    <col min="13579" max="13579" width="25.875" style="46" customWidth="1"/>
    <col min="13580" max="13826" width="9" style="46"/>
    <col min="13827" max="13827" width="11.625" style="46" customWidth="1"/>
    <col min="13828" max="13828" width="10.25" style="46" customWidth="1"/>
    <col min="13829" max="13829" width="14.875" style="46" customWidth="1"/>
    <col min="13830" max="13830" width="10.375" style="46" customWidth="1"/>
    <col min="13831" max="13831" width="5.375" style="46" customWidth="1"/>
    <col min="13832" max="13832" width="3.25" style="46" customWidth="1"/>
    <col min="13833" max="13833" width="7.125" style="46" bestFit="1" customWidth="1"/>
    <col min="13834" max="13834" width="5.375" style="46" customWidth="1"/>
    <col min="13835" max="13835" width="25.875" style="46" customWidth="1"/>
    <col min="13836" max="14082" width="9" style="46"/>
    <col min="14083" max="14083" width="11.625" style="46" customWidth="1"/>
    <col min="14084" max="14084" width="10.25" style="46" customWidth="1"/>
    <col min="14085" max="14085" width="14.875" style="46" customWidth="1"/>
    <col min="14086" max="14086" width="10.375" style="46" customWidth="1"/>
    <col min="14087" max="14087" width="5.375" style="46" customWidth="1"/>
    <col min="14088" max="14088" width="3.25" style="46" customWidth="1"/>
    <col min="14089" max="14089" width="7.125" style="46" bestFit="1" customWidth="1"/>
    <col min="14090" max="14090" width="5.375" style="46" customWidth="1"/>
    <col min="14091" max="14091" width="25.875" style="46" customWidth="1"/>
    <col min="14092" max="14338" width="9" style="46"/>
    <col min="14339" max="14339" width="11.625" style="46" customWidth="1"/>
    <col min="14340" max="14340" width="10.25" style="46" customWidth="1"/>
    <col min="14341" max="14341" width="14.875" style="46" customWidth="1"/>
    <col min="14342" max="14342" width="10.375" style="46" customWidth="1"/>
    <col min="14343" max="14343" width="5.375" style="46" customWidth="1"/>
    <col min="14344" max="14344" width="3.25" style="46" customWidth="1"/>
    <col min="14345" max="14345" width="7.125" style="46" bestFit="1" customWidth="1"/>
    <col min="14346" max="14346" width="5.375" style="46" customWidth="1"/>
    <col min="14347" max="14347" width="25.875" style="46" customWidth="1"/>
    <col min="14348" max="14594" width="9" style="46"/>
    <col min="14595" max="14595" width="11.625" style="46" customWidth="1"/>
    <col min="14596" max="14596" width="10.25" style="46" customWidth="1"/>
    <col min="14597" max="14597" width="14.875" style="46" customWidth="1"/>
    <col min="14598" max="14598" width="10.375" style="46" customWidth="1"/>
    <col min="14599" max="14599" width="5.375" style="46" customWidth="1"/>
    <col min="14600" max="14600" width="3.25" style="46" customWidth="1"/>
    <col min="14601" max="14601" width="7.125" style="46" bestFit="1" customWidth="1"/>
    <col min="14602" max="14602" width="5.375" style="46" customWidth="1"/>
    <col min="14603" max="14603" width="25.875" style="46" customWidth="1"/>
    <col min="14604" max="14850" width="9" style="46"/>
    <col min="14851" max="14851" width="11.625" style="46" customWidth="1"/>
    <col min="14852" max="14852" width="10.25" style="46" customWidth="1"/>
    <col min="14853" max="14853" width="14.875" style="46" customWidth="1"/>
    <col min="14854" max="14854" width="10.375" style="46" customWidth="1"/>
    <col min="14855" max="14855" width="5.375" style="46" customWidth="1"/>
    <col min="14856" max="14856" width="3.25" style="46" customWidth="1"/>
    <col min="14857" max="14857" width="7.125" style="46" bestFit="1" customWidth="1"/>
    <col min="14858" max="14858" width="5.375" style="46" customWidth="1"/>
    <col min="14859" max="14859" width="25.875" style="46" customWidth="1"/>
    <col min="14860" max="15106" width="9" style="46"/>
    <col min="15107" max="15107" width="11.625" style="46" customWidth="1"/>
    <col min="15108" max="15108" width="10.25" style="46" customWidth="1"/>
    <col min="15109" max="15109" width="14.875" style="46" customWidth="1"/>
    <col min="15110" max="15110" width="10.375" style="46" customWidth="1"/>
    <col min="15111" max="15111" width="5.375" style="46" customWidth="1"/>
    <col min="15112" max="15112" width="3.25" style="46" customWidth="1"/>
    <col min="15113" max="15113" width="7.125" style="46" bestFit="1" customWidth="1"/>
    <col min="15114" max="15114" width="5.375" style="46" customWidth="1"/>
    <col min="15115" max="15115" width="25.875" style="46" customWidth="1"/>
    <col min="15116" max="15362" width="9" style="46"/>
    <col min="15363" max="15363" width="11.625" style="46" customWidth="1"/>
    <col min="15364" max="15364" width="10.25" style="46" customWidth="1"/>
    <col min="15365" max="15365" width="14.875" style="46" customWidth="1"/>
    <col min="15366" max="15366" width="10.375" style="46" customWidth="1"/>
    <col min="15367" max="15367" width="5.375" style="46" customWidth="1"/>
    <col min="15368" max="15368" width="3.25" style="46" customWidth="1"/>
    <col min="15369" max="15369" width="7.125" style="46" bestFit="1" customWidth="1"/>
    <col min="15370" max="15370" width="5.375" style="46" customWidth="1"/>
    <col min="15371" max="15371" width="25.875" style="46" customWidth="1"/>
    <col min="15372" max="15618" width="9" style="46"/>
    <col min="15619" max="15619" width="11.625" style="46" customWidth="1"/>
    <col min="15620" max="15620" width="10.25" style="46" customWidth="1"/>
    <col min="15621" max="15621" width="14.875" style="46" customWidth="1"/>
    <col min="15622" max="15622" width="10.375" style="46" customWidth="1"/>
    <col min="15623" max="15623" width="5.375" style="46" customWidth="1"/>
    <col min="15624" max="15624" width="3.25" style="46" customWidth="1"/>
    <col min="15625" max="15625" width="7.125" style="46" bestFit="1" customWidth="1"/>
    <col min="15626" max="15626" width="5.375" style="46" customWidth="1"/>
    <col min="15627" max="15627" width="25.875" style="46" customWidth="1"/>
    <col min="15628" max="15874" width="9" style="46"/>
    <col min="15875" max="15875" width="11.625" style="46" customWidth="1"/>
    <col min="15876" max="15876" width="10.25" style="46" customWidth="1"/>
    <col min="15877" max="15877" width="14.875" style="46" customWidth="1"/>
    <col min="15878" max="15878" width="10.375" style="46" customWidth="1"/>
    <col min="15879" max="15879" width="5.375" style="46" customWidth="1"/>
    <col min="15880" max="15880" width="3.25" style="46" customWidth="1"/>
    <col min="15881" max="15881" width="7.125" style="46" bestFit="1" customWidth="1"/>
    <col min="15882" max="15882" width="5.375" style="46" customWidth="1"/>
    <col min="15883" max="15883" width="25.875" style="46" customWidth="1"/>
    <col min="15884" max="16130" width="9" style="46"/>
    <col min="16131" max="16131" width="11.625" style="46" customWidth="1"/>
    <col min="16132" max="16132" width="10.25" style="46" customWidth="1"/>
    <col min="16133" max="16133" width="14.875" style="46" customWidth="1"/>
    <col min="16134" max="16134" width="10.375" style="46" customWidth="1"/>
    <col min="16135" max="16135" width="5.375" style="46" customWidth="1"/>
    <col min="16136" max="16136" width="3.25" style="46" customWidth="1"/>
    <col min="16137" max="16137" width="7.125" style="46" bestFit="1" customWidth="1"/>
    <col min="16138" max="16138" width="5.375" style="46" customWidth="1"/>
    <col min="16139" max="16139" width="25.875" style="46" customWidth="1"/>
    <col min="16140" max="16384" width="9" style="46"/>
  </cols>
  <sheetData>
    <row r="1" spans="2:15" ht="24.75" customHeight="1" x14ac:dyDescent="0.15">
      <c r="B1" s="232" t="s">
        <v>114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43"/>
      <c r="O1" s="43"/>
    </row>
    <row r="2" spans="2:15" x14ac:dyDescent="0.15">
      <c r="B2" s="47"/>
      <c r="C2" s="47"/>
      <c r="D2" s="47"/>
      <c r="E2" s="48"/>
      <c r="F2" s="48"/>
      <c r="G2" s="48"/>
      <c r="H2" s="49"/>
      <c r="I2" s="48"/>
      <c r="J2" s="49"/>
      <c r="K2" s="48"/>
      <c r="L2" s="49"/>
      <c r="M2" s="48"/>
      <c r="N2" s="49"/>
    </row>
    <row r="3" spans="2:15" ht="20.100000000000001" customHeight="1" x14ac:dyDescent="0.15">
      <c r="B3" s="50" t="s">
        <v>39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51"/>
      <c r="O3" s="51"/>
    </row>
    <row r="4" spans="2:15" ht="39" customHeight="1" x14ac:dyDescent="0.15">
      <c r="B4" s="50" t="s">
        <v>40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47"/>
      <c r="O4" s="47"/>
    </row>
    <row r="5" spans="2:15" ht="20.100000000000001" customHeight="1" x14ac:dyDescent="0.15">
      <c r="B5" s="50" t="s">
        <v>41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2:15" ht="20.100000000000001" customHeight="1" x14ac:dyDescent="0.15">
      <c r="B6" s="50" t="s">
        <v>42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2:15" ht="20.100000000000001" customHeight="1" x14ac:dyDescent="0.15">
      <c r="B7" s="50" t="s">
        <v>43</v>
      </c>
      <c r="C7" s="233" t="s">
        <v>125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</row>
    <row r="8" spans="2:15" ht="15.75" customHeight="1" x14ac:dyDescent="0.15"/>
    <row r="9" spans="2:15" ht="15" customHeight="1" x14ac:dyDescent="0.15">
      <c r="B9" s="63" t="s">
        <v>101</v>
      </c>
      <c r="E9" s="88"/>
    </row>
    <row r="10" spans="2:15" ht="17.100000000000001" customHeight="1" x14ac:dyDescent="0.15">
      <c r="B10" s="201" t="s">
        <v>44</v>
      </c>
      <c r="C10" s="202"/>
      <c r="D10" s="89" t="s">
        <v>45</v>
      </c>
      <c r="E10" s="89" t="s">
        <v>91</v>
      </c>
      <c r="F10" s="192" t="s">
        <v>46</v>
      </c>
      <c r="G10" s="193"/>
      <c r="H10" s="193"/>
      <c r="I10" s="193"/>
      <c r="J10" s="193"/>
      <c r="K10" s="193"/>
      <c r="L10" s="193"/>
      <c r="M10" s="194"/>
      <c r="N10" s="90"/>
    </row>
    <row r="11" spans="2:15" s="52" customFormat="1" ht="15" customHeight="1" x14ac:dyDescent="0.4">
      <c r="B11" s="181" t="s">
        <v>48</v>
      </c>
      <c r="C11" s="182"/>
      <c r="D11" s="91"/>
      <c r="E11" s="92"/>
      <c r="F11" s="168" t="s">
        <v>126</v>
      </c>
      <c r="G11" s="169"/>
      <c r="H11" s="169"/>
      <c r="I11" s="169"/>
      <c r="J11" s="169"/>
      <c r="K11" s="169"/>
      <c r="L11" s="169"/>
      <c r="M11" s="170"/>
      <c r="N11" s="81"/>
    </row>
    <row r="12" spans="2:15" s="52" customFormat="1" ht="15" customHeight="1" x14ac:dyDescent="0.4">
      <c r="B12" s="195" t="s">
        <v>49</v>
      </c>
      <c r="C12" s="196"/>
      <c r="D12" s="54"/>
      <c r="E12" s="92"/>
      <c r="F12" s="168" t="s">
        <v>111</v>
      </c>
      <c r="G12" s="169"/>
      <c r="H12" s="169"/>
      <c r="I12" s="169"/>
      <c r="J12" s="169"/>
      <c r="K12" s="169"/>
      <c r="L12" s="169"/>
      <c r="M12" s="170"/>
      <c r="N12" s="81"/>
    </row>
    <row r="13" spans="2:15" s="52" customFormat="1" ht="15" customHeight="1" x14ac:dyDescent="0.4">
      <c r="B13" s="181" t="s">
        <v>105</v>
      </c>
      <c r="C13" s="182"/>
      <c r="D13" s="91"/>
      <c r="E13" s="92"/>
      <c r="F13" s="168" t="s">
        <v>50</v>
      </c>
      <c r="G13" s="169"/>
      <c r="H13" s="169"/>
      <c r="I13" s="169"/>
      <c r="J13" s="169"/>
      <c r="K13" s="169"/>
      <c r="L13" s="169"/>
      <c r="M13" s="170"/>
      <c r="N13" s="81"/>
    </row>
    <row r="14" spans="2:15" s="52" customFormat="1" ht="15" customHeight="1" x14ac:dyDescent="0.4">
      <c r="B14" s="181" t="s">
        <v>122</v>
      </c>
      <c r="C14" s="182"/>
      <c r="D14" s="91"/>
      <c r="E14" s="92"/>
      <c r="F14" s="168" t="s">
        <v>51</v>
      </c>
      <c r="G14" s="169"/>
      <c r="H14" s="169"/>
      <c r="I14" s="169"/>
      <c r="J14" s="169"/>
      <c r="K14" s="169"/>
      <c r="L14" s="169"/>
      <c r="M14" s="170"/>
      <c r="N14" s="81"/>
    </row>
    <row r="15" spans="2:15" s="47" customFormat="1" ht="15" customHeight="1" x14ac:dyDescent="0.4">
      <c r="B15" s="161" t="s">
        <v>106</v>
      </c>
      <c r="C15" s="162"/>
      <c r="D15" s="93">
        <f>ROUNDDOWN((D11+D12++D13+D14)*0.2,0)</f>
        <v>0</v>
      </c>
      <c r="E15" s="92"/>
      <c r="F15" s="178" t="s">
        <v>127</v>
      </c>
      <c r="G15" s="179"/>
      <c r="H15" s="179"/>
      <c r="I15" s="179"/>
      <c r="J15" s="179"/>
      <c r="K15" s="179"/>
      <c r="L15" s="179"/>
      <c r="M15" s="180"/>
      <c r="N15" s="94"/>
    </row>
    <row r="16" spans="2:15" s="47" customFormat="1" ht="15" customHeight="1" x14ac:dyDescent="0.4">
      <c r="B16" s="161" t="s">
        <v>107</v>
      </c>
      <c r="C16" s="162"/>
      <c r="D16" s="93">
        <f>ROUNDDOWN((D11+D12+D13+D14+D15)*0.3,0)</f>
        <v>0</v>
      </c>
      <c r="E16" s="92"/>
      <c r="F16" s="178" t="s">
        <v>128</v>
      </c>
      <c r="G16" s="179"/>
      <c r="H16" s="179"/>
      <c r="I16" s="179"/>
      <c r="J16" s="179"/>
      <c r="K16" s="179"/>
      <c r="L16" s="179"/>
      <c r="M16" s="180"/>
      <c r="N16" s="94"/>
    </row>
    <row r="17" spans="2:17" s="47" customFormat="1" ht="17.100000000000001" customHeight="1" x14ac:dyDescent="0.4">
      <c r="B17" s="201" t="s">
        <v>53</v>
      </c>
      <c r="C17" s="202"/>
      <c r="D17" s="91">
        <f>SUM(D11:D16)</f>
        <v>0</v>
      </c>
      <c r="E17" s="95"/>
      <c r="F17" s="96"/>
      <c r="G17" s="97"/>
      <c r="H17" s="97"/>
      <c r="I17" s="97"/>
      <c r="J17" s="97"/>
      <c r="K17" s="97"/>
      <c r="L17" s="97"/>
      <c r="M17" s="98"/>
      <c r="N17" s="99"/>
    </row>
    <row r="18" spans="2:17" s="47" customFormat="1" ht="15" customHeight="1" x14ac:dyDescent="0.4">
      <c r="B18" s="235"/>
      <c r="C18" s="235"/>
      <c r="D18" s="235"/>
      <c r="E18" s="217"/>
      <c r="F18" s="217"/>
      <c r="G18" s="217"/>
      <c r="H18" s="217"/>
      <c r="I18" s="217"/>
      <c r="J18" s="217"/>
      <c r="K18" s="217"/>
    </row>
    <row r="19" spans="2:17" s="47" customFormat="1" ht="15" customHeight="1" x14ac:dyDescent="0.15">
      <c r="B19" s="64" t="s">
        <v>102</v>
      </c>
      <c r="C19" s="60"/>
      <c r="D19" s="61"/>
      <c r="E19" s="66"/>
      <c r="F19" s="58"/>
      <c r="G19" s="58"/>
      <c r="H19" s="58"/>
      <c r="I19" s="46"/>
      <c r="J19" s="46"/>
      <c r="K19" s="46"/>
    </row>
    <row r="20" spans="2:17" ht="15" customHeight="1" x14ac:dyDescent="0.15">
      <c r="B20" s="201" t="s">
        <v>44</v>
      </c>
      <c r="C20" s="202"/>
      <c r="D20" s="89" t="s">
        <v>45</v>
      </c>
      <c r="E20" s="89" t="s">
        <v>91</v>
      </c>
      <c r="F20" s="221" t="s">
        <v>46</v>
      </c>
      <c r="G20" s="221"/>
      <c r="H20" s="221"/>
      <c r="I20" s="221"/>
      <c r="J20" s="221"/>
      <c r="K20" s="221"/>
      <c r="L20" s="221"/>
      <c r="M20" s="221"/>
    </row>
    <row r="21" spans="2:17" s="47" customFormat="1" ht="15" customHeight="1" x14ac:dyDescent="0.4">
      <c r="B21" s="181" t="s">
        <v>47</v>
      </c>
      <c r="C21" s="182"/>
      <c r="D21" s="91"/>
      <c r="E21" s="92"/>
      <c r="F21" s="177" t="s">
        <v>90</v>
      </c>
      <c r="G21" s="177"/>
      <c r="H21" s="177"/>
      <c r="I21" s="177"/>
      <c r="J21" s="177"/>
      <c r="K21" s="177"/>
      <c r="L21" s="177"/>
      <c r="M21" s="177"/>
    </row>
    <row r="22" spans="2:17" s="47" customFormat="1" ht="15" customHeight="1" x14ac:dyDescent="0.4">
      <c r="B22" s="195" t="s">
        <v>73</v>
      </c>
      <c r="C22" s="196"/>
      <c r="D22" s="54"/>
      <c r="E22" s="92"/>
      <c r="F22" s="177" t="s">
        <v>129</v>
      </c>
      <c r="G22" s="177"/>
      <c r="H22" s="177"/>
      <c r="I22" s="177"/>
      <c r="J22" s="177"/>
      <c r="K22" s="177"/>
      <c r="L22" s="177"/>
      <c r="M22" s="177"/>
    </row>
    <row r="23" spans="2:17" s="47" customFormat="1" ht="15" customHeight="1" x14ac:dyDescent="0.4">
      <c r="B23" s="161" t="s">
        <v>130</v>
      </c>
      <c r="C23" s="162"/>
      <c r="D23" s="93">
        <f>ROUNDDOWN((D21+D22)*0.2,0)</f>
        <v>0</v>
      </c>
      <c r="E23" s="92"/>
      <c r="F23" s="177" t="s">
        <v>131</v>
      </c>
      <c r="G23" s="177"/>
      <c r="H23" s="177"/>
      <c r="I23" s="177"/>
      <c r="J23" s="177"/>
      <c r="K23" s="177"/>
      <c r="L23" s="177"/>
      <c r="M23" s="177"/>
    </row>
    <row r="24" spans="2:17" s="47" customFormat="1" ht="15" customHeight="1" x14ac:dyDescent="0.4">
      <c r="B24" s="161" t="s">
        <v>132</v>
      </c>
      <c r="C24" s="162"/>
      <c r="D24" s="93">
        <f>ROUNDDOWN((D21+D22+D23)*0.3,0)</f>
        <v>0</v>
      </c>
      <c r="E24" s="92"/>
      <c r="F24" s="177" t="s">
        <v>133</v>
      </c>
      <c r="G24" s="177"/>
      <c r="H24" s="177"/>
      <c r="I24" s="177"/>
      <c r="J24" s="177"/>
      <c r="K24" s="177"/>
      <c r="L24" s="177"/>
      <c r="M24" s="177"/>
    </row>
    <row r="25" spans="2:17" s="47" customFormat="1" ht="17.100000000000001" customHeight="1" x14ac:dyDescent="0.4">
      <c r="B25" s="201" t="s">
        <v>59</v>
      </c>
      <c r="C25" s="202"/>
      <c r="D25" s="93">
        <f>SUM(D21:D24)</f>
        <v>0</v>
      </c>
      <c r="E25" s="89"/>
      <c r="F25" s="174"/>
      <c r="G25" s="174"/>
      <c r="H25" s="174"/>
      <c r="I25" s="174"/>
      <c r="J25" s="174"/>
      <c r="K25" s="174"/>
      <c r="L25" s="174"/>
      <c r="M25" s="174"/>
    </row>
    <row r="26" spans="2:17" s="47" customFormat="1" ht="15" customHeight="1" x14ac:dyDescent="0.4">
      <c r="B26" s="100"/>
      <c r="C26" s="100"/>
      <c r="D26" s="101"/>
      <c r="E26" s="102"/>
      <c r="F26" s="81"/>
      <c r="G26" s="81"/>
      <c r="H26" s="81"/>
      <c r="I26" s="81"/>
      <c r="J26" s="81"/>
      <c r="K26" s="81"/>
      <c r="L26" s="53"/>
    </row>
    <row r="27" spans="2:17" s="47" customFormat="1" ht="15" customHeight="1" x14ac:dyDescent="0.4">
      <c r="B27" s="163" t="s">
        <v>103</v>
      </c>
      <c r="C27" s="163"/>
      <c r="D27" s="103"/>
      <c r="E27" s="102"/>
      <c r="F27" s="234"/>
      <c r="G27" s="234"/>
      <c r="H27" s="234"/>
      <c r="I27" s="234"/>
      <c r="J27" s="234"/>
      <c r="K27" s="234"/>
      <c r="L27" s="53"/>
    </row>
    <row r="28" spans="2:17" ht="17.100000000000001" customHeight="1" x14ac:dyDescent="0.15">
      <c r="B28" s="201" t="s">
        <v>44</v>
      </c>
      <c r="C28" s="202"/>
      <c r="D28" s="89" t="s">
        <v>45</v>
      </c>
      <c r="E28" s="89" t="s">
        <v>91</v>
      </c>
      <c r="F28" s="221" t="s">
        <v>46</v>
      </c>
      <c r="G28" s="221"/>
      <c r="H28" s="221"/>
      <c r="I28" s="221"/>
      <c r="J28" s="221"/>
      <c r="K28" s="221"/>
      <c r="L28" s="221"/>
      <c r="M28" s="221"/>
    </row>
    <row r="29" spans="2:17" s="52" customFormat="1" ht="15" customHeight="1" x14ac:dyDescent="0.4">
      <c r="B29" s="181" t="s">
        <v>117</v>
      </c>
      <c r="C29" s="182"/>
      <c r="D29" s="91">
        <f>G29*20000*1.1</f>
        <v>0</v>
      </c>
      <c r="E29" s="104"/>
      <c r="F29" s="84" t="s">
        <v>52</v>
      </c>
      <c r="G29" s="105"/>
      <c r="H29" s="176" t="s">
        <v>65</v>
      </c>
      <c r="I29" s="176"/>
      <c r="J29" s="176"/>
      <c r="K29" s="176"/>
      <c r="L29" s="176"/>
      <c r="M29" s="176"/>
    </row>
    <row r="30" spans="2:17" s="52" customFormat="1" ht="15" customHeight="1" x14ac:dyDescent="0.4">
      <c r="B30" s="181" t="s">
        <v>108</v>
      </c>
      <c r="C30" s="182"/>
      <c r="D30" s="106"/>
      <c r="E30" s="92"/>
      <c r="F30" s="168" t="s">
        <v>110</v>
      </c>
      <c r="G30" s="169"/>
      <c r="H30" s="169"/>
      <c r="I30" s="169"/>
      <c r="J30" s="169"/>
      <c r="K30" s="169"/>
      <c r="L30" s="169"/>
      <c r="M30" s="170"/>
    </row>
    <row r="31" spans="2:17" s="52" customFormat="1" ht="15" customHeight="1" x14ac:dyDescent="0.4">
      <c r="B31" s="181" t="s">
        <v>55</v>
      </c>
      <c r="C31" s="182"/>
      <c r="D31" s="107">
        <f>G31*J31*10000*1.1</f>
        <v>0</v>
      </c>
      <c r="E31" s="104"/>
      <c r="F31" s="84" t="s">
        <v>74</v>
      </c>
      <c r="G31" s="56"/>
      <c r="H31" s="85"/>
      <c r="I31" s="54" t="s">
        <v>78</v>
      </c>
      <c r="J31" s="56"/>
      <c r="K31" s="177" t="s">
        <v>56</v>
      </c>
      <c r="L31" s="177"/>
      <c r="M31" s="177"/>
      <c r="N31" s="108"/>
      <c r="O31" s="108"/>
    </row>
    <row r="32" spans="2:17" s="52" customFormat="1" ht="15" customHeight="1" x14ac:dyDescent="0.4">
      <c r="B32" s="185" t="s">
        <v>89</v>
      </c>
      <c r="C32" s="197"/>
      <c r="D32" s="107">
        <f>J32*50000*1.1</f>
        <v>0</v>
      </c>
      <c r="E32" s="104"/>
      <c r="F32" s="109" t="s">
        <v>88</v>
      </c>
      <c r="G32" s="224" t="s">
        <v>75</v>
      </c>
      <c r="H32" s="225"/>
      <c r="I32" s="225"/>
      <c r="J32" s="56"/>
      <c r="K32" s="176" t="s">
        <v>76</v>
      </c>
      <c r="L32" s="176"/>
      <c r="M32" s="176"/>
      <c r="N32" s="108"/>
      <c r="O32" s="108"/>
      <c r="P32" s="108"/>
      <c r="Q32" s="108"/>
    </row>
    <row r="33" spans="2:17" s="52" customFormat="1" ht="15" customHeight="1" x14ac:dyDescent="0.4">
      <c r="B33" s="183" t="s">
        <v>77</v>
      </c>
      <c r="C33" s="184"/>
      <c r="D33" s="189">
        <f>(J33*5000*1.1)+(J34*20000*1.1)+(J35*30000*1.1)</f>
        <v>0</v>
      </c>
      <c r="E33" s="226"/>
      <c r="F33" s="231" t="s">
        <v>84</v>
      </c>
      <c r="G33" s="231"/>
      <c r="H33" s="231"/>
      <c r="I33" s="110" t="s">
        <v>82</v>
      </c>
      <c r="J33" s="111"/>
      <c r="K33" s="199" t="s">
        <v>79</v>
      </c>
      <c r="L33" s="199"/>
      <c r="M33" s="199"/>
      <c r="N33" s="57"/>
      <c r="O33" s="57"/>
    </row>
    <row r="34" spans="2:17" s="52" customFormat="1" ht="15" customHeight="1" x14ac:dyDescent="0.4">
      <c r="B34" s="185"/>
      <c r="C34" s="186"/>
      <c r="D34" s="190"/>
      <c r="E34" s="227"/>
      <c r="F34" s="229" t="s">
        <v>118</v>
      </c>
      <c r="G34" s="229"/>
      <c r="H34" s="229"/>
      <c r="I34" s="112" t="s">
        <v>82</v>
      </c>
      <c r="J34" s="113"/>
      <c r="K34" s="200" t="s">
        <v>80</v>
      </c>
      <c r="L34" s="200"/>
      <c r="M34" s="200"/>
      <c r="N34" s="57"/>
      <c r="O34" s="57"/>
    </row>
    <row r="35" spans="2:17" s="52" customFormat="1" ht="15" customHeight="1" x14ac:dyDescent="0.4">
      <c r="B35" s="187"/>
      <c r="C35" s="188"/>
      <c r="D35" s="191"/>
      <c r="E35" s="228"/>
      <c r="F35" s="230" t="s">
        <v>83</v>
      </c>
      <c r="G35" s="230"/>
      <c r="H35" s="230"/>
      <c r="I35" s="114" t="s">
        <v>82</v>
      </c>
      <c r="J35" s="115"/>
      <c r="K35" s="160" t="s">
        <v>81</v>
      </c>
      <c r="L35" s="160"/>
      <c r="M35" s="160"/>
      <c r="N35" s="57"/>
      <c r="O35" s="57"/>
    </row>
    <row r="36" spans="2:17" s="52" customFormat="1" ht="15" customHeight="1" x14ac:dyDescent="0.4">
      <c r="B36" s="222" t="s">
        <v>109</v>
      </c>
      <c r="C36" s="223"/>
      <c r="D36" s="116"/>
      <c r="E36" s="117" t="s">
        <v>112</v>
      </c>
      <c r="F36" s="118" t="s">
        <v>57</v>
      </c>
      <c r="G36" s="119"/>
      <c r="H36" s="203" t="s">
        <v>87</v>
      </c>
      <c r="I36" s="203"/>
      <c r="J36" s="203"/>
      <c r="K36" s="203"/>
      <c r="L36" s="203"/>
      <c r="M36" s="203"/>
      <c r="N36" s="57"/>
      <c r="O36" s="57"/>
    </row>
    <row r="37" spans="2:17" s="52" customFormat="1" ht="15" customHeight="1" x14ac:dyDescent="0.15">
      <c r="B37" s="181" t="s">
        <v>134</v>
      </c>
      <c r="C37" s="182"/>
      <c r="D37" s="91">
        <f>G37*7000</f>
        <v>0</v>
      </c>
      <c r="E37" s="92"/>
      <c r="F37" s="84" t="s">
        <v>58</v>
      </c>
      <c r="G37" s="56"/>
      <c r="H37" s="176" t="s">
        <v>66</v>
      </c>
      <c r="I37" s="176"/>
      <c r="J37" s="176"/>
      <c r="K37" s="176"/>
      <c r="L37" s="175"/>
      <c r="M37" s="175"/>
    </row>
    <row r="38" spans="2:17" s="47" customFormat="1" ht="15" customHeight="1" x14ac:dyDescent="0.15">
      <c r="B38" s="161" t="s">
        <v>135</v>
      </c>
      <c r="C38" s="162"/>
      <c r="D38" s="93">
        <f>ROUNDDOWN((SUM(D29:D37))*0.3,0)</f>
        <v>0</v>
      </c>
      <c r="E38" s="92"/>
      <c r="F38" s="174" t="s">
        <v>136</v>
      </c>
      <c r="G38" s="174"/>
      <c r="H38" s="174"/>
      <c r="I38" s="174"/>
      <c r="J38" s="174"/>
      <c r="K38" s="174"/>
      <c r="L38" s="175"/>
      <c r="M38" s="175"/>
      <c r="O38" s="120"/>
      <c r="P38" s="120"/>
      <c r="Q38" s="120"/>
    </row>
    <row r="39" spans="2:17" s="47" customFormat="1" ht="17.100000000000001" customHeight="1" x14ac:dyDescent="0.15">
      <c r="B39" s="201" t="s">
        <v>67</v>
      </c>
      <c r="C39" s="202"/>
      <c r="D39" s="93">
        <f>SUM(D29:D38)</f>
        <v>0</v>
      </c>
      <c r="E39" s="89"/>
      <c r="F39" s="174"/>
      <c r="G39" s="174"/>
      <c r="H39" s="174"/>
      <c r="I39" s="174"/>
      <c r="J39" s="174"/>
      <c r="K39" s="174"/>
      <c r="L39" s="175"/>
      <c r="M39" s="175"/>
      <c r="O39" s="120"/>
      <c r="P39" s="120"/>
      <c r="Q39" s="121"/>
    </row>
    <row r="40" spans="2:17" s="47" customFormat="1" ht="15" customHeight="1" x14ac:dyDescent="0.4">
      <c r="B40" s="83"/>
      <c r="C40" s="83"/>
      <c r="D40" s="122"/>
      <c r="E40" s="90"/>
      <c r="F40" s="123"/>
      <c r="G40" s="94"/>
      <c r="H40" s="94"/>
      <c r="I40" s="94"/>
      <c r="J40" s="94"/>
      <c r="K40" s="94"/>
      <c r="O40" s="120"/>
      <c r="P40" s="120"/>
      <c r="Q40" s="121"/>
    </row>
    <row r="41" spans="2:17" s="47" customFormat="1" ht="15" customHeight="1" x14ac:dyDescent="0.4">
      <c r="B41" s="65" t="s">
        <v>104</v>
      </c>
      <c r="C41" s="83"/>
      <c r="D41" s="122"/>
      <c r="E41" s="90"/>
      <c r="F41" s="123"/>
      <c r="G41" s="94"/>
      <c r="H41" s="94"/>
      <c r="I41" s="94"/>
      <c r="J41" s="94"/>
      <c r="K41" s="94"/>
      <c r="O41" s="120"/>
      <c r="P41" s="120"/>
      <c r="Q41" s="120"/>
    </row>
    <row r="42" spans="2:17" ht="17.100000000000001" customHeight="1" x14ac:dyDescent="0.15">
      <c r="B42" s="198" t="s">
        <v>44</v>
      </c>
      <c r="C42" s="198"/>
      <c r="D42" s="124" t="s">
        <v>45</v>
      </c>
      <c r="E42" s="192" t="s">
        <v>46</v>
      </c>
      <c r="F42" s="193"/>
      <c r="G42" s="193"/>
      <c r="H42" s="193"/>
      <c r="I42" s="193"/>
      <c r="J42" s="193"/>
      <c r="K42" s="193"/>
      <c r="L42" s="193"/>
      <c r="M42" s="194"/>
      <c r="O42" s="121"/>
      <c r="P42" s="121"/>
      <c r="Q42" s="121"/>
    </row>
    <row r="43" spans="2:17" ht="17.100000000000001" customHeight="1" x14ac:dyDescent="0.15">
      <c r="B43" s="161" t="s">
        <v>93</v>
      </c>
      <c r="C43" s="162"/>
      <c r="D43" s="125">
        <f>別紙!E36</f>
        <v>0</v>
      </c>
      <c r="E43" s="171" t="s">
        <v>97</v>
      </c>
      <c r="F43" s="172"/>
      <c r="G43" s="172"/>
      <c r="H43" s="172"/>
      <c r="I43" s="172"/>
      <c r="J43" s="172"/>
      <c r="K43" s="172"/>
      <c r="L43" s="172"/>
      <c r="M43" s="173"/>
      <c r="O43" s="121"/>
      <c r="P43" s="121"/>
      <c r="Q43" s="121"/>
    </row>
    <row r="44" spans="2:17" ht="17.100000000000001" customHeight="1" x14ac:dyDescent="0.15">
      <c r="B44" s="161" t="s">
        <v>94</v>
      </c>
      <c r="C44" s="162"/>
      <c r="D44" s="125">
        <f>別紙!E40</f>
        <v>0</v>
      </c>
      <c r="E44" s="171" t="s">
        <v>97</v>
      </c>
      <c r="F44" s="172"/>
      <c r="G44" s="172"/>
      <c r="H44" s="172"/>
      <c r="I44" s="172"/>
      <c r="J44" s="172"/>
      <c r="K44" s="172"/>
      <c r="L44" s="172"/>
      <c r="M44" s="173"/>
      <c r="O44" s="121"/>
      <c r="P44" s="121"/>
      <c r="Q44" s="121"/>
    </row>
    <row r="45" spans="2:17" ht="17.100000000000001" customHeight="1" x14ac:dyDescent="0.15">
      <c r="B45" s="161" t="s">
        <v>95</v>
      </c>
      <c r="C45" s="162"/>
      <c r="D45" s="125">
        <f>別紙!E44</f>
        <v>0</v>
      </c>
      <c r="E45" s="171" t="s">
        <v>97</v>
      </c>
      <c r="F45" s="172"/>
      <c r="G45" s="172"/>
      <c r="H45" s="172"/>
      <c r="I45" s="172"/>
      <c r="J45" s="172"/>
      <c r="K45" s="172"/>
      <c r="L45" s="172"/>
      <c r="M45" s="173"/>
      <c r="O45" s="121"/>
      <c r="P45" s="121"/>
      <c r="Q45" s="121"/>
    </row>
    <row r="46" spans="2:17" ht="17.100000000000001" customHeight="1" x14ac:dyDescent="0.15">
      <c r="B46" s="161" t="s">
        <v>96</v>
      </c>
      <c r="C46" s="162"/>
      <c r="D46" s="125">
        <f>別紙!E45</f>
        <v>0</v>
      </c>
      <c r="E46" s="171" t="s">
        <v>97</v>
      </c>
      <c r="F46" s="172"/>
      <c r="G46" s="172"/>
      <c r="H46" s="172"/>
      <c r="I46" s="172"/>
      <c r="J46" s="172"/>
      <c r="K46" s="172"/>
      <c r="L46" s="172"/>
      <c r="M46" s="173"/>
      <c r="O46" s="121"/>
      <c r="P46" s="121"/>
      <c r="Q46" s="121"/>
    </row>
    <row r="47" spans="2:17" s="47" customFormat="1" ht="16.5" customHeight="1" x14ac:dyDescent="0.4">
      <c r="B47" s="198" t="s">
        <v>68</v>
      </c>
      <c r="C47" s="198"/>
      <c r="D47" s="93">
        <f>SUM(D43:D46)</f>
        <v>0</v>
      </c>
      <c r="E47" s="178"/>
      <c r="F47" s="179"/>
      <c r="G47" s="179"/>
      <c r="H47" s="179"/>
      <c r="I47" s="179"/>
      <c r="J47" s="179"/>
      <c r="K47" s="179"/>
      <c r="L47" s="179"/>
      <c r="M47" s="180"/>
      <c r="O47" s="120"/>
      <c r="P47" s="120"/>
      <c r="Q47" s="120"/>
    </row>
    <row r="48" spans="2:17" s="47" customFormat="1" ht="15" customHeight="1" x14ac:dyDescent="0.4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O48" s="53"/>
      <c r="P48" s="53"/>
      <c r="Q48" s="53"/>
    </row>
    <row r="49" spans="1:17" ht="15" customHeight="1" x14ac:dyDescent="0.15">
      <c r="B49" s="218" t="s">
        <v>70</v>
      </c>
      <c r="C49" s="218"/>
      <c r="D49" s="219"/>
      <c r="E49" s="217"/>
      <c r="F49" s="217"/>
      <c r="G49" s="217"/>
      <c r="H49" s="217"/>
      <c r="I49" s="217"/>
      <c r="J49" s="217"/>
      <c r="K49" s="217"/>
    </row>
    <row r="50" spans="1:17" ht="17.100000000000001" customHeight="1" x14ac:dyDescent="0.15">
      <c r="B50" s="215" t="s">
        <v>44</v>
      </c>
      <c r="C50" s="216"/>
      <c r="D50" s="126" t="s">
        <v>45</v>
      </c>
      <c r="E50" s="124" t="s">
        <v>91</v>
      </c>
      <c r="F50" s="221" t="s">
        <v>46</v>
      </c>
      <c r="G50" s="221"/>
      <c r="H50" s="221"/>
      <c r="I50" s="221"/>
      <c r="J50" s="221"/>
      <c r="K50" s="221"/>
      <c r="L50" s="175"/>
      <c r="M50" s="175"/>
      <c r="N50" s="59"/>
      <c r="O50" s="59"/>
      <c r="P50" s="59"/>
      <c r="Q50" s="59"/>
    </row>
    <row r="51" spans="1:17" ht="15" customHeight="1" x14ac:dyDescent="0.15">
      <c r="B51" s="207" t="s">
        <v>60</v>
      </c>
      <c r="C51" s="208"/>
      <c r="D51" s="204">
        <f>(G51*50000*1.1)+(J52*20000*1.1)+(J53*20000*1.1)</f>
        <v>0</v>
      </c>
      <c r="E51" s="92"/>
      <c r="F51" s="142" t="s">
        <v>85</v>
      </c>
      <c r="G51" s="56"/>
      <c r="H51" s="177" t="s">
        <v>86</v>
      </c>
      <c r="I51" s="177"/>
      <c r="J51" s="177"/>
      <c r="K51" s="177"/>
      <c r="L51" s="175"/>
      <c r="M51" s="175"/>
      <c r="N51" s="59"/>
      <c r="O51" s="59"/>
      <c r="P51" s="59"/>
      <c r="Q51" s="59"/>
    </row>
    <row r="52" spans="1:17" ht="15.75" customHeight="1" x14ac:dyDescent="0.15">
      <c r="B52" s="209"/>
      <c r="C52" s="210"/>
      <c r="D52" s="205"/>
      <c r="E52" s="127"/>
      <c r="F52" s="152" t="s">
        <v>98</v>
      </c>
      <c r="G52" s="153"/>
      <c r="H52" s="153"/>
      <c r="I52" s="154"/>
      <c r="J52" s="111"/>
      <c r="K52" s="199" t="s">
        <v>100</v>
      </c>
      <c r="L52" s="199"/>
      <c r="M52" s="199"/>
      <c r="N52" s="128"/>
      <c r="O52" s="80"/>
      <c r="P52" s="59"/>
      <c r="Q52" s="59"/>
    </row>
    <row r="53" spans="1:17" ht="15.75" customHeight="1" thickBot="1" x14ac:dyDescent="0.2">
      <c r="B53" s="211"/>
      <c r="C53" s="212"/>
      <c r="D53" s="206"/>
      <c r="E53" s="129"/>
      <c r="F53" s="155" t="s">
        <v>119</v>
      </c>
      <c r="G53" s="156"/>
      <c r="H53" s="156"/>
      <c r="I53" s="157"/>
      <c r="J53" s="130"/>
      <c r="K53" s="220" t="s">
        <v>99</v>
      </c>
      <c r="L53" s="220"/>
      <c r="M53" s="220"/>
      <c r="N53" s="128"/>
      <c r="O53" s="80"/>
      <c r="P53" s="59"/>
      <c r="Q53" s="59"/>
    </row>
    <row r="54" spans="1:17" s="138" customFormat="1" ht="15.75" customHeight="1" x14ac:dyDescent="0.15">
      <c r="B54" s="164" t="s">
        <v>138</v>
      </c>
      <c r="C54" s="165"/>
      <c r="D54" s="145">
        <f>G54*25000*1.1</f>
        <v>0</v>
      </c>
      <c r="E54" s="146"/>
      <c r="F54" s="147" t="s">
        <v>24</v>
      </c>
      <c r="G54" s="148"/>
      <c r="H54" s="166" t="s">
        <v>137</v>
      </c>
      <c r="I54" s="166"/>
      <c r="J54" s="166"/>
      <c r="K54" s="166"/>
      <c r="L54" s="167"/>
      <c r="M54" s="167"/>
      <c r="N54" s="139"/>
      <c r="O54" s="140"/>
      <c r="P54" s="141"/>
      <c r="Q54" s="141"/>
    </row>
    <row r="55" spans="1:17" ht="15.75" customHeight="1" x14ac:dyDescent="0.15">
      <c r="B55" s="161" t="s">
        <v>139</v>
      </c>
      <c r="C55" s="162"/>
      <c r="D55" s="131">
        <f>G55*7000</f>
        <v>0</v>
      </c>
      <c r="E55" s="92"/>
      <c r="F55" s="144" t="s">
        <v>58</v>
      </c>
      <c r="G55" s="115"/>
      <c r="H55" s="160" t="s">
        <v>61</v>
      </c>
      <c r="I55" s="160"/>
      <c r="J55" s="160"/>
      <c r="K55" s="160"/>
      <c r="L55" s="160"/>
      <c r="M55" s="160"/>
      <c r="N55" s="128"/>
      <c r="O55" s="132"/>
      <c r="P55" s="59"/>
      <c r="Q55" s="59"/>
    </row>
    <row r="56" spans="1:17" ht="15" customHeight="1" x14ac:dyDescent="0.15">
      <c r="B56" s="161" t="s">
        <v>140</v>
      </c>
      <c r="C56" s="162"/>
      <c r="D56" s="133">
        <f>ROUNDDOWN((D51+D54+D55)*0.2,0)</f>
        <v>0</v>
      </c>
      <c r="E56" s="92"/>
      <c r="F56" s="159" t="s">
        <v>142</v>
      </c>
      <c r="G56" s="159"/>
      <c r="H56" s="159"/>
      <c r="I56" s="159"/>
      <c r="J56" s="159"/>
      <c r="K56" s="159"/>
      <c r="L56" s="159"/>
      <c r="M56" s="159"/>
      <c r="N56" s="59"/>
      <c r="O56" s="59"/>
      <c r="P56" s="59"/>
      <c r="Q56" s="59"/>
    </row>
    <row r="57" spans="1:17" ht="15" customHeight="1" x14ac:dyDescent="0.15">
      <c r="B57" s="161" t="s">
        <v>141</v>
      </c>
      <c r="C57" s="162"/>
      <c r="D57" s="133">
        <f>ROUNDDOWN((D51+D54+D55+D56)*0.3,0)</f>
        <v>0</v>
      </c>
      <c r="E57" s="92"/>
      <c r="F57" s="159" t="s">
        <v>143</v>
      </c>
      <c r="G57" s="159"/>
      <c r="H57" s="159"/>
      <c r="I57" s="159"/>
      <c r="J57" s="159"/>
      <c r="K57" s="159"/>
      <c r="L57" s="159"/>
      <c r="M57" s="159"/>
    </row>
    <row r="58" spans="1:17" ht="15" customHeight="1" x14ac:dyDescent="0.15">
      <c r="B58" s="201" t="s">
        <v>72</v>
      </c>
      <c r="C58" s="202"/>
      <c r="D58" s="131">
        <f>SUM(D51:D57)</f>
        <v>0</v>
      </c>
      <c r="E58" s="143"/>
      <c r="F58" s="158"/>
      <c r="G58" s="158"/>
      <c r="H58" s="158"/>
      <c r="I58" s="158"/>
      <c r="J58" s="158"/>
      <c r="K58" s="158"/>
      <c r="L58" s="158"/>
      <c r="M58" s="158"/>
    </row>
    <row r="59" spans="1:17" ht="17.100000000000001" customHeight="1" thickBot="1" x14ac:dyDescent="0.2">
      <c r="F59" s="134"/>
      <c r="G59" s="134"/>
      <c r="H59" s="134"/>
      <c r="I59" s="134"/>
      <c r="J59" s="134"/>
      <c r="K59" s="134"/>
      <c r="L59" s="62"/>
      <c r="M59" s="62"/>
    </row>
    <row r="60" spans="1:17" ht="22.5" customHeight="1" thickTop="1" thickBot="1" x14ac:dyDescent="0.2">
      <c r="A60" s="58"/>
      <c r="B60" s="213" t="s">
        <v>71</v>
      </c>
      <c r="C60" s="214"/>
      <c r="D60" s="135">
        <f>D17+D25+D39+D47+D58</f>
        <v>0</v>
      </c>
      <c r="E60" s="149"/>
      <c r="F60" s="150"/>
      <c r="G60" s="150"/>
      <c r="H60" s="150"/>
      <c r="I60" s="150"/>
      <c r="J60" s="150"/>
      <c r="K60" s="150"/>
      <c r="L60" s="150"/>
      <c r="M60" s="151"/>
    </row>
    <row r="61" spans="1:17" ht="24.95" customHeight="1" thickTop="1" x14ac:dyDescent="0.15">
      <c r="A61" s="58"/>
      <c r="F61" s="136"/>
      <c r="G61" s="137"/>
      <c r="H61" s="136"/>
      <c r="I61" s="136"/>
      <c r="J61" s="136"/>
      <c r="K61" s="136"/>
    </row>
    <row r="62" spans="1:17" x14ac:dyDescent="0.15">
      <c r="B62" s="44" t="s">
        <v>62</v>
      </c>
      <c r="F62" s="86"/>
      <c r="G62" s="86"/>
      <c r="H62" s="86"/>
      <c r="I62" s="86"/>
      <c r="J62" s="86"/>
      <c r="K62" s="86"/>
    </row>
    <row r="63" spans="1:17" x14ac:dyDescent="0.15">
      <c r="B63" s="44" t="s">
        <v>63</v>
      </c>
      <c r="D63" s="45">
        <f>D13+D14+D43+D51</f>
        <v>0</v>
      </c>
      <c r="E63" s="67"/>
      <c r="F63" s="86"/>
      <c r="G63" s="86"/>
      <c r="H63" s="86"/>
      <c r="I63" s="86"/>
      <c r="J63" s="86"/>
      <c r="K63" s="86"/>
    </row>
    <row r="64" spans="1:17" x14ac:dyDescent="0.15">
      <c r="B64" s="44" t="s">
        <v>116</v>
      </c>
      <c r="D64" s="45">
        <f>D11+D12+D15+D21+D22+D23+D31+D36+D37+D44+D45+D54+D55+D56</f>
        <v>0</v>
      </c>
      <c r="E64" s="67"/>
      <c r="F64" s="86"/>
      <c r="G64" s="86"/>
      <c r="H64" s="86"/>
      <c r="I64" s="86"/>
      <c r="J64" s="86"/>
      <c r="K64" s="86"/>
    </row>
    <row r="65" spans="2:11" x14ac:dyDescent="0.15">
      <c r="B65" s="82" t="s">
        <v>115</v>
      </c>
      <c r="D65" s="45">
        <f>D30</f>
        <v>0</v>
      </c>
      <c r="E65" s="67"/>
      <c r="F65" s="86"/>
      <c r="G65" s="86"/>
      <c r="H65" s="86"/>
      <c r="I65" s="86"/>
      <c r="J65" s="86"/>
      <c r="K65" s="86"/>
    </row>
    <row r="66" spans="2:11" x14ac:dyDescent="0.15">
      <c r="B66" s="82" t="s">
        <v>124</v>
      </c>
      <c r="D66" s="45">
        <f>D29</f>
        <v>0</v>
      </c>
      <c r="E66" s="67"/>
      <c r="F66" s="86"/>
      <c r="G66" s="86"/>
      <c r="H66" s="86"/>
      <c r="I66" s="86"/>
      <c r="J66" s="86"/>
      <c r="K66" s="86"/>
    </row>
    <row r="67" spans="2:11" x14ac:dyDescent="0.15">
      <c r="B67" s="44" t="s">
        <v>92</v>
      </c>
      <c r="D67" s="45">
        <f>D32</f>
        <v>0</v>
      </c>
      <c r="E67" s="67"/>
      <c r="F67" s="86"/>
      <c r="G67" s="86"/>
      <c r="H67" s="86"/>
      <c r="I67" s="86"/>
      <c r="J67" s="86"/>
      <c r="K67" s="86"/>
    </row>
    <row r="68" spans="2:11" x14ac:dyDescent="0.15">
      <c r="B68" s="44" t="s">
        <v>123</v>
      </c>
      <c r="D68" s="45">
        <f>D33</f>
        <v>0</v>
      </c>
      <c r="E68" s="67"/>
      <c r="F68" s="86"/>
      <c r="G68" s="86"/>
      <c r="H68" s="86"/>
      <c r="I68" s="86"/>
      <c r="J68" s="86"/>
      <c r="K68" s="86"/>
    </row>
    <row r="69" spans="2:11" x14ac:dyDescent="0.15">
      <c r="B69" s="44" t="s">
        <v>54</v>
      </c>
      <c r="D69" s="45">
        <f>D16+D38+D46+D24+D57</f>
        <v>0</v>
      </c>
      <c r="E69" s="67"/>
      <c r="F69" s="86"/>
      <c r="G69" s="86"/>
      <c r="H69" s="86"/>
      <c r="I69" s="86"/>
      <c r="J69" s="86"/>
      <c r="K69" s="86"/>
    </row>
    <row r="70" spans="2:11" x14ac:dyDescent="0.15">
      <c r="B70" s="44" t="s">
        <v>64</v>
      </c>
      <c r="D70" s="45">
        <f>SUM(D63:D69)</f>
        <v>0</v>
      </c>
      <c r="E70" s="67"/>
      <c r="F70" s="86"/>
      <c r="G70" s="86"/>
      <c r="H70" s="86"/>
      <c r="I70" s="86"/>
      <c r="J70" s="86"/>
      <c r="K70" s="86"/>
    </row>
    <row r="71" spans="2:11" x14ac:dyDescent="0.15">
      <c r="F71" s="86"/>
      <c r="G71" s="86"/>
      <c r="H71" s="86"/>
      <c r="I71" s="86"/>
      <c r="J71" s="86"/>
      <c r="K71" s="86"/>
    </row>
    <row r="72" spans="2:11" x14ac:dyDescent="0.15">
      <c r="F72" s="86"/>
      <c r="G72" s="86"/>
      <c r="H72" s="86"/>
      <c r="I72" s="86"/>
      <c r="J72" s="86"/>
      <c r="K72" s="86"/>
    </row>
  </sheetData>
  <sheetProtection sheet="1" objects="1" scenarios="1"/>
  <mergeCells count="100">
    <mergeCell ref="B1:M1"/>
    <mergeCell ref="C3:M3"/>
    <mergeCell ref="B17:C17"/>
    <mergeCell ref="F27:K27"/>
    <mergeCell ref="C4:M4"/>
    <mergeCell ref="C5:M5"/>
    <mergeCell ref="C6:M6"/>
    <mergeCell ref="C7:M7"/>
    <mergeCell ref="F21:M21"/>
    <mergeCell ref="F20:M20"/>
    <mergeCell ref="B18:K18"/>
    <mergeCell ref="B20:C20"/>
    <mergeCell ref="F22:M22"/>
    <mergeCell ref="B22:C22"/>
    <mergeCell ref="B21:C21"/>
    <mergeCell ref="B10:C10"/>
    <mergeCell ref="F50:M50"/>
    <mergeCell ref="B36:C36"/>
    <mergeCell ref="B28:C28"/>
    <mergeCell ref="H29:M29"/>
    <mergeCell ref="B23:C23"/>
    <mergeCell ref="B24:C24"/>
    <mergeCell ref="F28:M28"/>
    <mergeCell ref="F25:M25"/>
    <mergeCell ref="F24:M24"/>
    <mergeCell ref="F23:M23"/>
    <mergeCell ref="B25:C25"/>
    <mergeCell ref="G32:I32"/>
    <mergeCell ref="E33:E35"/>
    <mergeCell ref="F34:H34"/>
    <mergeCell ref="F35:H35"/>
    <mergeCell ref="F33:H33"/>
    <mergeCell ref="B44:C44"/>
    <mergeCell ref="E46:M46"/>
    <mergeCell ref="E43:M43"/>
    <mergeCell ref="B60:C60"/>
    <mergeCell ref="B55:C55"/>
    <mergeCell ref="B56:C56"/>
    <mergeCell ref="B57:C57"/>
    <mergeCell ref="B50:C50"/>
    <mergeCell ref="B47:C47"/>
    <mergeCell ref="B48:K48"/>
    <mergeCell ref="B49:C49"/>
    <mergeCell ref="D49:K49"/>
    <mergeCell ref="H51:M51"/>
    <mergeCell ref="K52:M52"/>
    <mergeCell ref="K53:M53"/>
    <mergeCell ref="E47:M47"/>
    <mergeCell ref="B58:C58"/>
    <mergeCell ref="D51:D53"/>
    <mergeCell ref="B51:C53"/>
    <mergeCell ref="B46:C46"/>
    <mergeCell ref="B45:C45"/>
    <mergeCell ref="B30:C30"/>
    <mergeCell ref="E42:M42"/>
    <mergeCell ref="K33:M33"/>
    <mergeCell ref="K34:M34"/>
    <mergeCell ref="K35:M35"/>
    <mergeCell ref="B39:C39"/>
    <mergeCell ref="F39:M39"/>
    <mergeCell ref="H36:M36"/>
    <mergeCell ref="B43:C43"/>
    <mergeCell ref="B32:C32"/>
    <mergeCell ref="B38:C38"/>
    <mergeCell ref="B42:C42"/>
    <mergeCell ref="B31:C31"/>
    <mergeCell ref="B12:C12"/>
    <mergeCell ref="B13:C13"/>
    <mergeCell ref="B14:C14"/>
    <mergeCell ref="B15:C15"/>
    <mergeCell ref="B11:C11"/>
    <mergeCell ref="F15:M15"/>
    <mergeCell ref="F14:M14"/>
    <mergeCell ref="F13:M13"/>
    <mergeCell ref="F12:M12"/>
    <mergeCell ref="F10:M10"/>
    <mergeCell ref="F11:M11"/>
    <mergeCell ref="B16:C16"/>
    <mergeCell ref="B27:C27"/>
    <mergeCell ref="B54:C54"/>
    <mergeCell ref="H54:M54"/>
    <mergeCell ref="F30:M30"/>
    <mergeCell ref="E45:M45"/>
    <mergeCell ref="E44:M44"/>
    <mergeCell ref="F38:M38"/>
    <mergeCell ref="H37:M37"/>
    <mergeCell ref="K32:M32"/>
    <mergeCell ref="K31:M31"/>
    <mergeCell ref="F16:M16"/>
    <mergeCell ref="B29:C29"/>
    <mergeCell ref="B37:C37"/>
    <mergeCell ref="B33:C35"/>
    <mergeCell ref="D33:D35"/>
    <mergeCell ref="E60:M60"/>
    <mergeCell ref="F52:I52"/>
    <mergeCell ref="F53:I53"/>
    <mergeCell ref="F58:M58"/>
    <mergeCell ref="F57:M57"/>
    <mergeCell ref="F56:M56"/>
    <mergeCell ref="H55:M55"/>
  </mergeCells>
  <phoneticPr fontId="1"/>
  <conditionalFormatting sqref="E29 E31:E35">
    <cfRule type="containsBlanks" dxfId="11" priority="30">
      <formula>LEN(TRIM(E29))=0</formula>
    </cfRule>
  </conditionalFormatting>
  <conditionalFormatting sqref="E52:E53">
    <cfRule type="containsBlanks" dxfId="10" priority="29">
      <formula>LEN(TRIM(E52))=0</formula>
    </cfRule>
  </conditionalFormatting>
  <conditionalFormatting sqref="B29:M29">
    <cfRule type="expression" dxfId="9" priority="28">
      <formula>$E29="無"</formula>
    </cfRule>
  </conditionalFormatting>
  <conditionalFormatting sqref="B31:M31">
    <cfRule type="expression" dxfId="8" priority="26">
      <formula>$E31="無"</formula>
    </cfRule>
  </conditionalFormatting>
  <conditionalFormatting sqref="B32:M32">
    <cfRule type="expression" dxfId="7" priority="25">
      <formula>$E32="無"</formula>
    </cfRule>
  </conditionalFormatting>
  <conditionalFormatting sqref="F34:M34">
    <cfRule type="expression" dxfId="6" priority="23">
      <formula>$E33="無"</formula>
    </cfRule>
  </conditionalFormatting>
  <conditionalFormatting sqref="F35:M35">
    <cfRule type="expression" dxfId="5" priority="22">
      <formula>$E33="無"</formula>
    </cfRule>
  </conditionalFormatting>
  <conditionalFormatting sqref="B33:M35">
    <cfRule type="expression" dxfId="4" priority="21">
      <formula>$E33="無"</formula>
    </cfRule>
  </conditionalFormatting>
  <conditionalFormatting sqref="E52:M52">
    <cfRule type="expression" dxfId="3" priority="13">
      <formula>$E52="無"</formula>
    </cfRule>
  </conditionalFormatting>
  <conditionalFormatting sqref="E53 J53:M53">
    <cfRule type="expression" dxfId="2" priority="12">
      <formula>$E53="無"</formula>
    </cfRule>
  </conditionalFormatting>
  <conditionalFormatting sqref="F53:I53">
    <cfRule type="expression" dxfId="1" priority="11">
      <formula>$E53="無"</formula>
    </cfRule>
  </conditionalFormatting>
  <dataValidations count="1">
    <dataValidation type="list" allowBlank="1" showInputMessage="1" showErrorMessage="1" sqref="E29 E31:E36 E52:E53">
      <formula1>"有,無"</formula1>
    </dataValidation>
  </dataValidations>
  <pageMargins left="0.59055118110236227" right="0.15748031496062992" top="0.47244094488188981" bottom="0.27559055118110237" header="0.19685039370078741" footer="0.23622047244094491"/>
  <pageSetup paperSize="9" scale="80" orientation="portrait" horizontalDpi="300" verticalDpi="300" r:id="rId1"/>
  <headerFooter alignWithMargins="0">
    <oddHeader>&amp;L【浜医様式Mk1-2rsmo(8_2）】</oddHeader>
  </headerFooter>
  <rowBreaks count="1" manualBreakCount="1">
    <brk id="60" min="1" max="12" man="1"/>
  </rowBreaks>
  <ignoredErrors>
    <ignoredError sqref="D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view="pageLayout" topLeftCell="A4" zoomScaleNormal="100" zoomScaleSheetLayoutView="100" workbookViewId="0">
      <selection activeCell="N4" sqref="N4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280" t="s">
        <v>0</v>
      </c>
      <c r="D3" s="280"/>
      <c r="E3" s="28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308" t="s">
        <v>1</v>
      </c>
      <c r="G4" s="309"/>
      <c r="H4" s="310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311"/>
      <c r="G5" s="312"/>
      <c r="H5" s="313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311"/>
      <c r="G6" s="312"/>
      <c r="H6" s="313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311"/>
      <c r="G7" s="312"/>
      <c r="H7" s="313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311"/>
      <c r="G8" s="312"/>
      <c r="H8" s="313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311"/>
      <c r="G9" s="312"/>
      <c r="H9" s="313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311"/>
      <c r="G10" s="312"/>
      <c r="H10" s="313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311"/>
      <c r="G11" s="312"/>
      <c r="H11" s="313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311"/>
      <c r="G12" s="312"/>
      <c r="H12" s="313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311"/>
      <c r="G13" s="312"/>
      <c r="H13" s="313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311"/>
      <c r="G14" s="312"/>
      <c r="H14" s="313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311"/>
      <c r="G15" s="312"/>
      <c r="H15" s="313"/>
      <c r="I15" s="302" t="s">
        <v>2</v>
      </c>
      <c r="J15" s="302"/>
      <c r="K15" s="303"/>
      <c r="L15" s="293" t="s">
        <v>3</v>
      </c>
      <c r="M15" s="294"/>
      <c r="N15" s="295"/>
      <c r="O15" s="1"/>
    </row>
    <row r="16" spans="1:15" ht="13.5" customHeight="1" x14ac:dyDescent="0.4">
      <c r="B16" s="3"/>
      <c r="C16" s="3"/>
      <c r="D16" s="3"/>
      <c r="E16" s="1"/>
      <c r="F16" s="311"/>
      <c r="G16" s="312"/>
      <c r="H16" s="313"/>
      <c r="I16" s="304"/>
      <c r="J16" s="304"/>
      <c r="K16" s="305"/>
      <c r="L16" s="296"/>
      <c r="M16" s="297"/>
      <c r="N16" s="298"/>
      <c r="O16" s="1"/>
    </row>
    <row r="17" spans="1:19" ht="13.5" customHeight="1" x14ac:dyDescent="0.4">
      <c r="B17" s="284" t="s">
        <v>4</v>
      </c>
      <c r="C17" s="4"/>
      <c r="D17" s="4"/>
      <c r="E17" s="1"/>
      <c r="F17" s="314"/>
      <c r="G17" s="315"/>
      <c r="H17" s="316"/>
      <c r="I17" s="306"/>
      <c r="J17" s="306"/>
      <c r="K17" s="307"/>
      <c r="L17" s="299"/>
      <c r="M17" s="300"/>
      <c r="N17" s="301"/>
      <c r="O17" s="284" t="s">
        <v>5</v>
      </c>
    </row>
    <row r="18" spans="1:19" ht="22.5" customHeight="1" x14ac:dyDescent="0.4">
      <c r="B18" s="284"/>
      <c r="C18" s="4"/>
      <c r="D18" s="4"/>
      <c r="E18" s="1"/>
      <c r="F18" s="281" t="s">
        <v>120</v>
      </c>
      <c r="G18" s="282"/>
      <c r="H18" s="282"/>
      <c r="I18" s="282"/>
      <c r="J18" s="282"/>
      <c r="K18" s="282"/>
      <c r="L18" s="282"/>
      <c r="M18" s="282"/>
      <c r="N18" s="283"/>
      <c r="O18" s="284"/>
    </row>
    <row r="19" spans="1:19" x14ac:dyDescent="0.4">
      <c r="B19" s="284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84"/>
    </row>
    <row r="20" spans="1:19" x14ac:dyDescent="0.4">
      <c r="B20" s="284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84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121</v>
      </c>
      <c r="F22" s="18"/>
      <c r="G22" s="19"/>
      <c r="H22" s="74">
        <f>ROUNDDOWN(N22*1/3,0)</f>
        <v>0</v>
      </c>
      <c r="I22" s="20"/>
      <c r="J22" s="14"/>
      <c r="K22" s="74">
        <f>H22*2</f>
        <v>0</v>
      </c>
      <c r="L22" s="20"/>
      <c r="M22" s="13"/>
      <c r="N22" s="75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17" t="s">
        <v>9</v>
      </c>
      <c r="D26" s="318"/>
      <c r="E26" s="319"/>
      <c r="F26" s="317" t="s">
        <v>10</v>
      </c>
      <c r="G26" s="318"/>
      <c r="H26" s="319"/>
      <c r="I26" s="317" t="s">
        <v>11</v>
      </c>
      <c r="J26" s="318"/>
      <c r="K26" s="319"/>
      <c r="L26" s="317" t="s">
        <v>12</v>
      </c>
      <c r="M26" s="318"/>
      <c r="N26" s="319"/>
      <c r="O26" s="317" t="s">
        <v>17</v>
      </c>
      <c r="P26" s="318"/>
      <c r="Q26" s="319"/>
    </row>
    <row r="27" spans="1:19" ht="13.5" customHeight="1" x14ac:dyDescent="0.4">
      <c r="A27" s="18"/>
      <c r="B27" s="18"/>
      <c r="C27" s="320"/>
      <c r="D27" s="321"/>
      <c r="E27" s="322"/>
      <c r="F27" s="320"/>
      <c r="G27" s="321"/>
      <c r="H27" s="322"/>
      <c r="I27" s="320"/>
      <c r="J27" s="321"/>
      <c r="K27" s="322"/>
      <c r="L27" s="320"/>
      <c r="M27" s="321"/>
      <c r="N27" s="322"/>
      <c r="O27" s="320"/>
      <c r="P27" s="321"/>
      <c r="Q27" s="322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73">
        <f>N22</f>
        <v>0</v>
      </c>
      <c r="C31" s="72"/>
      <c r="D31" s="72"/>
      <c r="E31" s="73">
        <f>B31+($N$22-$K$22)</f>
        <v>0</v>
      </c>
      <c r="F31" s="72"/>
      <c r="G31" s="72"/>
      <c r="H31" s="73">
        <f>E31+($N$22-$K$22)</f>
        <v>0</v>
      </c>
      <c r="I31" s="72"/>
      <c r="J31" s="72"/>
      <c r="K31" s="73">
        <f>H31+($N$22-$K$22)</f>
        <v>0</v>
      </c>
      <c r="L31" s="72"/>
      <c r="M31" s="72"/>
      <c r="N31" s="73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244" t="s">
        <v>32</v>
      </c>
      <c r="C35" s="244"/>
      <c r="D35" s="244"/>
      <c r="E35" s="244" t="s">
        <v>21</v>
      </c>
      <c r="F35" s="245"/>
      <c r="G35" s="245" t="s">
        <v>29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7"/>
    </row>
    <row r="36" spans="2:20" ht="20.25" customHeight="1" x14ac:dyDescent="0.4">
      <c r="B36" s="269" t="s">
        <v>33</v>
      </c>
      <c r="C36" s="269"/>
      <c r="D36" s="269"/>
      <c r="E36" s="270">
        <f>SUM(G36:H39)</f>
        <v>0</v>
      </c>
      <c r="F36" s="278"/>
      <c r="G36" s="254">
        <f>L36*$O$36*Q36*6000*1.1</f>
        <v>0</v>
      </c>
      <c r="H36" s="255"/>
      <c r="I36" s="250" t="s">
        <v>23</v>
      </c>
      <c r="J36" s="251"/>
      <c r="K36" s="76" t="s">
        <v>24</v>
      </c>
      <c r="L36" s="77"/>
      <c r="M36" s="263" t="s">
        <v>31</v>
      </c>
      <c r="N36" s="264"/>
      <c r="O36" s="260"/>
      <c r="P36" s="76" t="s">
        <v>25</v>
      </c>
      <c r="Q36" s="78">
        <v>0.7</v>
      </c>
      <c r="R36" s="239" t="s">
        <v>22</v>
      </c>
      <c r="S36" s="242" t="s">
        <v>30</v>
      </c>
    </row>
    <row r="37" spans="2:20" ht="19.5" x14ac:dyDescent="0.4">
      <c r="B37" s="269"/>
      <c r="C37" s="269"/>
      <c r="D37" s="269"/>
      <c r="E37" s="270"/>
      <c r="F37" s="278"/>
      <c r="G37" s="256">
        <f>L37*$O$36*Q37*6000*1.1</f>
        <v>0</v>
      </c>
      <c r="H37" s="257"/>
      <c r="I37" s="252" t="s">
        <v>26</v>
      </c>
      <c r="J37" s="253"/>
      <c r="K37" s="23" t="s">
        <v>24</v>
      </c>
      <c r="L37" s="68"/>
      <c r="M37" s="265"/>
      <c r="N37" s="266"/>
      <c r="O37" s="261"/>
      <c r="P37" s="23" t="s">
        <v>25</v>
      </c>
      <c r="Q37" s="70">
        <v>0.15</v>
      </c>
      <c r="R37" s="239"/>
      <c r="S37" s="242"/>
    </row>
    <row r="38" spans="2:20" ht="19.5" x14ac:dyDescent="0.4">
      <c r="B38" s="269"/>
      <c r="C38" s="269"/>
      <c r="D38" s="269"/>
      <c r="E38" s="270"/>
      <c r="F38" s="278"/>
      <c r="G38" s="254">
        <f>L38*$O$36*Q38*6000*1.1</f>
        <v>0</v>
      </c>
      <c r="H38" s="255"/>
      <c r="I38" s="250" t="s">
        <v>27</v>
      </c>
      <c r="J38" s="251"/>
      <c r="K38" s="23" t="s">
        <v>24</v>
      </c>
      <c r="L38" s="68"/>
      <c r="M38" s="265"/>
      <c r="N38" s="266"/>
      <c r="O38" s="261"/>
      <c r="P38" s="23" t="s">
        <v>25</v>
      </c>
      <c r="Q38" s="70">
        <v>0.15</v>
      </c>
      <c r="R38" s="239"/>
      <c r="S38" s="242"/>
    </row>
    <row r="39" spans="2:20" ht="19.5" x14ac:dyDescent="0.4">
      <c r="B39" s="269"/>
      <c r="C39" s="269"/>
      <c r="D39" s="269"/>
      <c r="E39" s="270"/>
      <c r="F39" s="278"/>
      <c r="G39" s="258">
        <f>L39*$O$36*Q39*6000*1.1</f>
        <v>0</v>
      </c>
      <c r="H39" s="259"/>
      <c r="I39" s="248" t="s">
        <v>28</v>
      </c>
      <c r="J39" s="249"/>
      <c r="K39" s="42" t="s">
        <v>24</v>
      </c>
      <c r="L39" s="69"/>
      <c r="M39" s="267"/>
      <c r="N39" s="268"/>
      <c r="O39" s="262"/>
      <c r="P39" s="79" t="s">
        <v>25</v>
      </c>
      <c r="Q39" s="71">
        <v>0.1</v>
      </c>
      <c r="R39" s="240"/>
      <c r="S39" s="243"/>
    </row>
    <row r="40" spans="2:20" ht="19.5" x14ac:dyDescent="0.4">
      <c r="B40" s="279" t="s">
        <v>34</v>
      </c>
      <c r="C40" s="279"/>
      <c r="D40" s="279"/>
      <c r="E40" s="270">
        <f>SUM(G40:H43)</f>
        <v>0</v>
      </c>
      <c r="F40" s="278"/>
      <c r="G40" s="271">
        <f>L40*$O$40*Q40*1500*1.1</f>
        <v>0</v>
      </c>
      <c r="H40" s="272"/>
      <c r="I40" s="285" t="s">
        <v>23</v>
      </c>
      <c r="J40" s="286"/>
      <c r="K40" s="39" t="s">
        <v>24</v>
      </c>
      <c r="L40" s="34">
        <f>L36</f>
        <v>0</v>
      </c>
      <c r="M40" s="287" t="s">
        <v>31</v>
      </c>
      <c r="N40" s="288"/>
      <c r="O40" s="236">
        <f>O36</f>
        <v>0</v>
      </c>
      <c r="P40" s="41" t="s">
        <v>25</v>
      </c>
      <c r="Q40" s="78">
        <v>0.7</v>
      </c>
      <c r="R40" s="238" t="s">
        <v>113</v>
      </c>
      <c r="S40" s="241" t="s">
        <v>30</v>
      </c>
      <c r="T40" s="55"/>
    </row>
    <row r="41" spans="2:20" ht="19.5" x14ac:dyDescent="0.4">
      <c r="B41" s="279"/>
      <c r="C41" s="279"/>
      <c r="D41" s="279"/>
      <c r="E41" s="270"/>
      <c r="F41" s="278"/>
      <c r="G41" s="271">
        <f>L41*$O$40*Q41*1500*1.1</f>
        <v>0</v>
      </c>
      <c r="H41" s="272"/>
      <c r="I41" s="252" t="s">
        <v>26</v>
      </c>
      <c r="J41" s="253"/>
      <c r="K41" s="37" t="s">
        <v>24</v>
      </c>
      <c r="L41" s="35">
        <f t="shared" ref="L41:L43" si="0">L37</f>
        <v>0</v>
      </c>
      <c r="M41" s="289"/>
      <c r="N41" s="290"/>
      <c r="O41" s="236"/>
      <c r="P41" s="24" t="s">
        <v>25</v>
      </c>
      <c r="Q41" s="70">
        <v>0.15</v>
      </c>
      <c r="R41" s="239"/>
      <c r="S41" s="242"/>
    </row>
    <row r="42" spans="2:20" ht="19.5" x14ac:dyDescent="0.4">
      <c r="B42" s="279"/>
      <c r="C42" s="279"/>
      <c r="D42" s="279"/>
      <c r="E42" s="270"/>
      <c r="F42" s="278"/>
      <c r="G42" s="271">
        <f>L42*$O$40*Q42*1500*1.1</f>
        <v>0</v>
      </c>
      <c r="H42" s="272"/>
      <c r="I42" s="252" t="s">
        <v>27</v>
      </c>
      <c r="J42" s="253"/>
      <c r="K42" s="37" t="s">
        <v>24</v>
      </c>
      <c r="L42" s="35">
        <f t="shared" si="0"/>
        <v>0</v>
      </c>
      <c r="M42" s="289"/>
      <c r="N42" s="290"/>
      <c r="O42" s="236"/>
      <c r="P42" s="24" t="s">
        <v>25</v>
      </c>
      <c r="Q42" s="70">
        <v>0.15</v>
      </c>
      <c r="R42" s="239"/>
      <c r="S42" s="242"/>
    </row>
    <row r="43" spans="2:20" ht="19.5" x14ac:dyDescent="0.4">
      <c r="B43" s="279"/>
      <c r="C43" s="279"/>
      <c r="D43" s="279"/>
      <c r="E43" s="270"/>
      <c r="F43" s="278"/>
      <c r="G43" s="276">
        <f>L43*$O$40*Q43*1500*1.1</f>
        <v>0</v>
      </c>
      <c r="H43" s="277"/>
      <c r="I43" s="248" t="s">
        <v>28</v>
      </c>
      <c r="J43" s="249"/>
      <c r="K43" s="38" t="s">
        <v>24</v>
      </c>
      <c r="L43" s="36">
        <f t="shared" si="0"/>
        <v>0</v>
      </c>
      <c r="M43" s="291"/>
      <c r="N43" s="292"/>
      <c r="O43" s="237"/>
      <c r="P43" s="40" t="s">
        <v>25</v>
      </c>
      <c r="Q43" s="71">
        <v>0.1</v>
      </c>
      <c r="R43" s="240"/>
      <c r="S43" s="243"/>
    </row>
    <row r="44" spans="2:20" ht="32.25" customHeight="1" x14ac:dyDescent="0.4">
      <c r="B44" s="269" t="s">
        <v>35</v>
      </c>
      <c r="C44" s="269"/>
      <c r="D44" s="269"/>
      <c r="E44" s="270">
        <f>(E36+E40)*0.2</f>
        <v>0</v>
      </c>
      <c r="F44" s="270"/>
      <c r="G44" s="273" t="s">
        <v>37</v>
      </c>
      <c r="H44" s="274"/>
      <c r="I44" s="274"/>
      <c r="J44" s="274"/>
      <c r="K44" s="274"/>
      <c r="L44" s="274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269" t="s">
        <v>36</v>
      </c>
      <c r="C45" s="269"/>
      <c r="D45" s="269"/>
      <c r="E45" s="270">
        <f>ROUNDDOWN((E36+E40+E44)*0.3,0)</f>
        <v>0</v>
      </c>
      <c r="F45" s="270"/>
      <c r="G45" s="275" t="s">
        <v>38</v>
      </c>
      <c r="H45" s="275"/>
      <c r="I45" s="275"/>
      <c r="J45" s="275"/>
      <c r="K45" s="275"/>
      <c r="L45" s="275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269" t="s">
        <v>69</v>
      </c>
      <c r="C46" s="269"/>
      <c r="D46" s="269"/>
      <c r="E46" s="270">
        <f>E36+E40+E44+E45</f>
        <v>0</v>
      </c>
      <c r="F46" s="270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</sheetData>
  <mergeCells count="51"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</mergeCells>
  <phoneticPr fontId="1"/>
  <conditionalFormatting sqref="N22 O36:O39">
    <cfRule type="containsBlanks" dxfId="0" priority="2">
      <formula>LEN(TRIM(N22))=0</formula>
    </cfRule>
  </conditionalFormatting>
  <pageMargins left="0.7" right="0.7" top="0.75" bottom="0.75" header="0.3" footer="0.3"/>
  <pageSetup paperSize="9" scale="53" orientation="portrait" r:id="rId1"/>
  <headerFooter>
    <oddHeader>&amp;L【浜医様式Mk1-2rsmo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治験（再生医療等製品）smo</vt:lpstr>
      <vt:lpstr>別紙</vt:lpstr>
      <vt:lpstr>'治験（再生医療等製品）smo'!Print_Area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2022-02-02T02:54:04Z</dcterms:modified>
</cp:coreProperties>
</file>