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02D32241-35DE-4E67-BF32-F43AF80C40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治験（再生医療等製品）smo" sheetId="8" r:id="rId1"/>
    <sheet name="別紙" sheetId="1" r:id="rId2"/>
  </sheets>
  <definedNames>
    <definedName name="_xlnm.Print_Area" localSheetId="0">'治験（再生医療等製品）smo'!$B$1:$L$64</definedName>
    <definedName name="_xlnm.Print_Area" localSheetId="1">別紙!$A$1:$U$47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3" i="8" l="1"/>
  <c r="B67" i="8"/>
  <c r="B66" i="8"/>
  <c r="M36" i="8" l="1"/>
  <c r="D28" i="8"/>
  <c r="M54" i="8" l="1"/>
  <c r="D57" i="8" l="1"/>
  <c r="M22" i="8"/>
  <c r="D73" i="8" s="1"/>
  <c r="D58" i="8"/>
  <c r="D54" i="8"/>
  <c r="D59" i="8" s="1"/>
  <c r="D60" i="8" s="1"/>
  <c r="D39" i="8"/>
  <c r="D32" i="8"/>
  <c r="D31" i="8"/>
  <c r="D30" i="8"/>
  <c r="D22" i="8"/>
  <c r="D14" i="8"/>
  <c r="D13" i="8"/>
  <c r="D23" i="8" l="1"/>
  <c r="D24" i="8" s="1"/>
  <c r="D40" i="8"/>
  <c r="D41" i="8" s="1"/>
  <c r="D69" i="8"/>
  <c r="D71" i="8"/>
  <c r="D72" i="8"/>
  <c r="D66" i="8"/>
  <c r="D61" i="8" l="1"/>
  <c r="D74" i="8"/>
  <c r="D70" i="8"/>
  <c r="D67" i="8"/>
  <c r="G36" i="1" l="1"/>
  <c r="O40" i="1"/>
  <c r="G39" i="1"/>
  <c r="G38" i="1"/>
  <c r="G37" i="1"/>
  <c r="L40" i="1" l="1"/>
  <c r="G40" i="1" s="1"/>
  <c r="L41" i="1" l="1"/>
  <c r="G41" i="1" s="1"/>
  <c r="L42" i="1"/>
  <c r="G42" i="1" s="1"/>
  <c r="L43" i="1"/>
  <c r="G43" i="1" s="1"/>
  <c r="D42" i="8" l="1"/>
  <c r="D15" i="8"/>
  <c r="E36" i="1"/>
  <c r="D46" i="8" s="1"/>
  <c r="E40" i="1" l="1"/>
  <c r="D47" i="8" s="1"/>
  <c r="E44" i="1" l="1"/>
  <c r="D48" i="8" s="1"/>
  <c r="D68" i="8" s="1"/>
  <c r="E45" i="1" l="1"/>
  <c r="D49" i="8" s="1"/>
  <c r="D75" i="8" s="1"/>
  <c r="D76" i="8" s="1"/>
  <c r="B31" i="1"/>
  <c r="E46" i="1" l="1"/>
  <c r="D50" i="8"/>
  <c r="D63" i="8" s="1"/>
  <c r="H22" i="1"/>
  <c r="K22" i="1" s="1"/>
  <c r="E31" i="1" s="1"/>
  <c r="H31" i="1" s="1"/>
  <c r="K31" i="1" s="1"/>
  <c r="N31" i="1" s="1"/>
</calcChain>
</file>

<file path=xl/sharedStrings.xml><?xml version="1.0" encoding="utf-8"?>
<sst xmlns="http://schemas.openxmlformats.org/spreadsheetml/2006/main" count="214" uniqueCount="157">
  <si>
    <t>観察期脱落</t>
    <rPh sb="0" eb="2">
      <t>カンサツ</t>
    </rPh>
    <rPh sb="2" eb="3">
      <t>キ</t>
    </rPh>
    <rPh sb="3" eb="5">
      <t>ダツラク</t>
    </rPh>
    <phoneticPr fontId="1"/>
  </si>
  <si>
    <t>第Ⅰ期（1/3経過）
70%</t>
    <rPh sb="0" eb="1">
      <t>ダイ</t>
    </rPh>
    <rPh sb="2" eb="3">
      <t>キ</t>
    </rPh>
    <rPh sb="7" eb="9">
      <t>ケイカ</t>
    </rPh>
    <phoneticPr fontId="1"/>
  </si>
  <si>
    <t>第Ⅱ期（2/3経過）
15％</t>
    <phoneticPr fontId="1"/>
  </si>
  <si>
    <t>第Ⅲ期（終了）
15％</t>
    <rPh sb="4" eb="6">
      <t>シュウリョウ</t>
    </rPh>
    <phoneticPr fontId="1"/>
  </si>
  <si>
    <t>同意取得</t>
    <rPh sb="0" eb="2">
      <t>ドウイ</t>
    </rPh>
    <rPh sb="2" eb="4">
      <t>シュトク</t>
    </rPh>
    <phoneticPr fontId="1"/>
  </si>
  <si>
    <t>試験終了</t>
    <rPh sb="0" eb="2">
      <t>シケン</t>
    </rPh>
    <rPh sb="2" eb="4">
      <t>シュウリョウ</t>
    </rPh>
    <phoneticPr fontId="1"/>
  </si>
  <si>
    <t>第Ⅰ期発生</t>
    <rPh sb="0" eb="1">
      <t>ダイ</t>
    </rPh>
    <rPh sb="2" eb="3">
      <t>キ</t>
    </rPh>
    <rPh sb="3" eb="5">
      <t>ハッセイ</t>
    </rPh>
    <phoneticPr fontId="1"/>
  </si>
  <si>
    <t>第Ⅱ期発生</t>
    <rPh sb="0" eb="1">
      <t>ダイ</t>
    </rPh>
    <rPh sb="2" eb="3">
      <t>キ</t>
    </rPh>
    <rPh sb="3" eb="5">
      <t>ハッセイ</t>
    </rPh>
    <phoneticPr fontId="1"/>
  </si>
  <si>
    <t>第Ⅲ期発生</t>
    <rPh sb="0" eb="1">
      <t>ダイ</t>
    </rPh>
    <rPh sb="2" eb="3">
      <t>キ</t>
    </rPh>
    <rPh sb="3" eb="5">
      <t>ハッセイ</t>
    </rPh>
    <phoneticPr fontId="1"/>
  </si>
  <si>
    <t>延長第Ⅰ期
10％</t>
    <rPh sb="0" eb="2">
      <t>エンチョウ</t>
    </rPh>
    <phoneticPr fontId="1"/>
  </si>
  <si>
    <t>延長第Ⅱ期
10％</t>
    <rPh sb="0" eb="2">
      <t>エンチョウ</t>
    </rPh>
    <phoneticPr fontId="1"/>
  </si>
  <si>
    <t>延長第Ⅲ期
10％</t>
    <rPh sb="0" eb="2">
      <t>エンチョウ</t>
    </rPh>
    <phoneticPr fontId="1"/>
  </si>
  <si>
    <t>延長第Ⅳ期
10％</t>
    <rPh sb="0" eb="2">
      <t>エンチョウ</t>
    </rPh>
    <phoneticPr fontId="1"/>
  </si>
  <si>
    <t>延長第Ⅰ期発生</t>
    <rPh sb="0" eb="2">
      <t>エンチョウ</t>
    </rPh>
    <rPh sb="2" eb="3">
      <t>ダイ</t>
    </rPh>
    <rPh sb="4" eb="5">
      <t>キ</t>
    </rPh>
    <rPh sb="5" eb="7">
      <t>ハッセイ</t>
    </rPh>
    <phoneticPr fontId="1"/>
  </si>
  <si>
    <t>延長第Ⅱ期発生</t>
    <rPh sb="2" eb="3">
      <t>ダイ</t>
    </rPh>
    <rPh sb="4" eb="5">
      <t>キ</t>
    </rPh>
    <rPh sb="5" eb="7">
      <t>ハッセイ</t>
    </rPh>
    <phoneticPr fontId="1"/>
  </si>
  <si>
    <t>延長第Ⅲ期発生</t>
    <rPh sb="2" eb="3">
      <t>ダイ</t>
    </rPh>
    <rPh sb="4" eb="5">
      <t>キ</t>
    </rPh>
    <rPh sb="5" eb="7">
      <t>ハッセイ</t>
    </rPh>
    <phoneticPr fontId="1"/>
  </si>
  <si>
    <t>延長第Ⅳ期発生</t>
    <rPh sb="2" eb="3">
      <t>ダイ</t>
    </rPh>
    <rPh sb="4" eb="5">
      <t>キ</t>
    </rPh>
    <rPh sb="5" eb="7">
      <t>ハッセイ</t>
    </rPh>
    <phoneticPr fontId="1"/>
  </si>
  <si>
    <t>延長第Ⅴ期
10％</t>
    <rPh sb="0" eb="2">
      <t>エンチョウ</t>
    </rPh>
    <phoneticPr fontId="1"/>
  </si>
  <si>
    <t>延長第Ⅴ期発生</t>
    <rPh sb="2" eb="3">
      <t>ダイ</t>
    </rPh>
    <rPh sb="4" eb="5">
      <t>キ</t>
    </rPh>
    <rPh sb="5" eb="7">
      <t>ハッセイ</t>
    </rPh>
    <phoneticPr fontId="1"/>
  </si>
  <si>
    <t>最大延長第Ⅴ期まで</t>
    <rPh sb="0" eb="2">
      <t>サイダイ</t>
    </rPh>
    <rPh sb="2" eb="4">
      <t>エンチョウ</t>
    </rPh>
    <rPh sb="4" eb="5">
      <t>ダイ</t>
    </rPh>
    <rPh sb="6" eb="7">
      <t>キ</t>
    </rPh>
    <phoneticPr fontId="1"/>
  </si>
  <si>
    <t>期間延長があった場合：第Ⅲ期と同様の期間ごとに10%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</si>
  <si>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金額（円）</t>
    <rPh sb="0" eb="2">
      <t>キンガク</t>
    </rPh>
    <rPh sb="3" eb="4">
      <t>エン</t>
    </rPh>
    <phoneticPr fontId="14"/>
  </si>
  <si>
    <t>× 6,000</t>
    <phoneticPr fontId="14"/>
  </si>
  <si>
    <t>第Ⅰ期</t>
    <rPh sb="0" eb="1">
      <t>ダイ</t>
    </rPh>
    <rPh sb="2" eb="3">
      <t>キ</t>
    </rPh>
    <phoneticPr fontId="1"/>
  </si>
  <si>
    <t>症例数</t>
    <rPh sb="0" eb="2">
      <t>ショウレイ</t>
    </rPh>
    <rPh sb="2" eb="3">
      <t>スウ</t>
    </rPh>
    <phoneticPr fontId="1"/>
  </si>
  <si>
    <t>×</t>
    <phoneticPr fontId="1"/>
  </si>
  <si>
    <t>第Ⅱ期</t>
    <rPh sb="0" eb="1">
      <t>ダイ</t>
    </rPh>
    <rPh sb="2" eb="3">
      <t>キ</t>
    </rPh>
    <phoneticPr fontId="1"/>
  </si>
  <si>
    <t>第Ⅲ期</t>
    <rPh sb="0" eb="1">
      <t>ダイ</t>
    </rPh>
    <rPh sb="2" eb="3">
      <t>キ</t>
    </rPh>
    <phoneticPr fontId="1"/>
  </si>
  <si>
    <t>延長第Ⅰ期以降</t>
    <rPh sb="5" eb="7">
      <t>イコウ</t>
    </rPh>
    <phoneticPr fontId="1"/>
  </si>
  <si>
    <t>算定内訳</t>
    <rPh sb="0" eb="2">
      <t>サンテイ</t>
    </rPh>
    <rPh sb="2" eb="4">
      <t>ウチワケ</t>
    </rPh>
    <phoneticPr fontId="14"/>
  </si>
  <si>
    <t>＋消費税</t>
    <rPh sb="1" eb="4">
      <t>ショウヒゼイ</t>
    </rPh>
    <phoneticPr fontId="1"/>
  </si>
  <si>
    <t>×ポイント数</t>
    <rPh sb="5" eb="6">
      <t>スウ</t>
    </rPh>
    <phoneticPr fontId="1"/>
  </si>
  <si>
    <t>項目</t>
    <rPh sb="0" eb="2">
      <t>コウモク</t>
    </rPh>
    <phoneticPr fontId="14"/>
  </si>
  <si>
    <t>(1)臨床試験研究経費</t>
    <rPh sb="3" eb="5">
      <t>リンショウ</t>
    </rPh>
    <rPh sb="5" eb="7">
      <t>シケン</t>
    </rPh>
    <rPh sb="7" eb="9">
      <t>ケンキュウ</t>
    </rPh>
    <rPh sb="9" eb="11">
      <t>ケイヒ</t>
    </rPh>
    <phoneticPr fontId="14"/>
  </si>
  <si>
    <t>(2)賃金</t>
    <rPh sb="3" eb="4">
      <t>チン</t>
    </rPh>
    <rPh sb="4" eb="5">
      <t>キン</t>
    </rPh>
    <phoneticPr fontId="14"/>
  </si>
  <si>
    <t>(3)管理費</t>
    <rPh sb="3" eb="6">
      <t>カンリヒ</t>
    </rPh>
    <rPh sb="5" eb="6">
      <t>ヒ</t>
    </rPh>
    <phoneticPr fontId="14"/>
  </si>
  <si>
    <t>(4)間接経費</t>
    <rPh sb="3" eb="5">
      <t>カンセツ</t>
    </rPh>
    <rPh sb="5" eb="7">
      <t>ケイヒ</t>
    </rPh>
    <phoneticPr fontId="14"/>
  </si>
  <si>
    <r>
      <t>（(</t>
    </r>
    <r>
      <rPr>
        <sz val="11"/>
        <rFont val="游ゴシック"/>
        <family val="3"/>
        <charset val="128"/>
        <scheme val="minor"/>
      </rPr>
      <t>1)+(2)）×0.2</t>
    </r>
    <phoneticPr fontId="20"/>
  </si>
  <si>
    <r>
      <t>（(</t>
    </r>
    <r>
      <rPr>
        <sz val="11"/>
        <rFont val="游ゴシック"/>
        <family val="3"/>
        <charset val="128"/>
        <scheme val="minor"/>
      </rPr>
      <t>1)+(2)+(3)）×0.3</t>
    </r>
    <phoneticPr fontId="20"/>
  </si>
  <si>
    <t>依頼者：</t>
    <rPh sb="0" eb="3">
      <t>イライシャ</t>
    </rPh>
    <phoneticPr fontId="20"/>
  </si>
  <si>
    <t>治験課題名：</t>
    <rPh sb="0" eb="2">
      <t>チケン</t>
    </rPh>
    <rPh sb="2" eb="4">
      <t>カダイ</t>
    </rPh>
    <rPh sb="4" eb="5">
      <t>メイ</t>
    </rPh>
    <phoneticPr fontId="20"/>
  </si>
  <si>
    <t>整理番号：</t>
    <rPh sb="0" eb="2">
      <t>セイリ</t>
    </rPh>
    <rPh sb="2" eb="4">
      <t>バンゴウ</t>
    </rPh>
    <phoneticPr fontId="20"/>
  </si>
  <si>
    <t>契約番号：</t>
    <rPh sb="0" eb="2">
      <t>ケイヤク</t>
    </rPh>
    <rPh sb="2" eb="4">
      <t>バンゴウ</t>
    </rPh>
    <phoneticPr fontId="20"/>
  </si>
  <si>
    <t>算定時期：</t>
    <rPh sb="0" eb="2">
      <t>サンテイ</t>
    </rPh>
    <rPh sb="2" eb="4">
      <t>ジキ</t>
    </rPh>
    <phoneticPr fontId="20"/>
  </si>
  <si>
    <t>項目</t>
    <rPh sb="0" eb="2">
      <t>コウモク</t>
    </rPh>
    <phoneticPr fontId="20"/>
  </si>
  <si>
    <t>金額（円）</t>
    <rPh sb="0" eb="2">
      <t>キンガク</t>
    </rPh>
    <rPh sb="3" eb="4">
      <t>エン</t>
    </rPh>
    <phoneticPr fontId="20"/>
  </si>
  <si>
    <t>算出基準</t>
    <rPh sb="0" eb="2">
      <t>サンシュツ</t>
    </rPh>
    <rPh sb="2" eb="4">
      <t>キジュン</t>
    </rPh>
    <phoneticPr fontId="20"/>
  </si>
  <si>
    <t>(1)審査費（継続）</t>
    <rPh sb="3" eb="5">
      <t>シンサ</t>
    </rPh>
    <rPh sb="5" eb="6">
      <t>ヒ</t>
    </rPh>
    <rPh sb="7" eb="9">
      <t>ケイゾク</t>
    </rPh>
    <phoneticPr fontId="20"/>
  </si>
  <si>
    <t>(1)審査費（新規）</t>
    <rPh sb="3" eb="5">
      <t>シンサ</t>
    </rPh>
    <rPh sb="5" eb="6">
      <t>ヒ</t>
    </rPh>
    <rPh sb="7" eb="9">
      <t>シンキ</t>
    </rPh>
    <phoneticPr fontId="20"/>
  </si>
  <si>
    <t>(2)セットアップ経費</t>
    <rPh sb="9" eb="11">
      <t>ケイヒ</t>
    </rPh>
    <phoneticPr fontId="20"/>
  </si>
  <si>
    <t>実施台数</t>
    <rPh sb="0" eb="2">
      <t>ジッシ</t>
    </rPh>
    <rPh sb="2" eb="4">
      <t>ダイスウ</t>
    </rPh>
    <phoneticPr fontId="20"/>
  </si>
  <si>
    <t>合計（Ａ）</t>
    <rPh sb="0" eb="2">
      <t>ゴウケイ</t>
    </rPh>
    <phoneticPr fontId="20"/>
  </si>
  <si>
    <t>間接経費</t>
    <rPh sb="0" eb="2">
      <t>カンセツ</t>
    </rPh>
    <rPh sb="2" eb="4">
      <t>ケイヒ</t>
    </rPh>
    <phoneticPr fontId="20"/>
  </si>
  <si>
    <t>(3)検査機器保管管理費</t>
    <rPh sb="3" eb="5">
      <t>ケンサ</t>
    </rPh>
    <rPh sb="5" eb="7">
      <t>キキ</t>
    </rPh>
    <rPh sb="7" eb="9">
      <t>ホカン</t>
    </rPh>
    <rPh sb="9" eb="12">
      <t>カンリヒ</t>
    </rPh>
    <phoneticPr fontId="20"/>
  </si>
  <si>
    <t>事象数</t>
    <rPh sb="0" eb="2">
      <t>ジショウ</t>
    </rPh>
    <rPh sb="2" eb="3">
      <t>スウ</t>
    </rPh>
    <phoneticPr fontId="20"/>
  </si>
  <si>
    <t>来院回数</t>
    <rPh sb="0" eb="2">
      <t>ライイン</t>
    </rPh>
    <rPh sb="2" eb="4">
      <t>カイスウ</t>
    </rPh>
    <phoneticPr fontId="20"/>
  </si>
  <si>
    <t>合計（Ｂ）</t>
    <rPh sb="0" eb="2">
      <t>ゴウケイ</t>
    </rPh>
    <phoneticPr fontId="20"/>
  </si>
  <si>
    <t>(Ⅰ)臨床試験研究費</t>
    <rPh sb="3" eb="5">
      <t>リンショウ</t>
    </rPh>
    <rPh sb="5" eb="7">
      <t>シケン</t>
    </rPh>
    <rPh sb="7" eb="10">
      <t>ケンキュウヒ</t>
    </rPh>
    <phoneticPr fontId="20"/>
  </si>
  <si>
    <t>×7,000円</t>
    <phoneticPr fontId="20"/>
  </si>
  <si>
    <t>（以下内部使用）</t>
    <rPh sb="1" eb="3">
      <t>イカ</t>
    </rPh>
    <rPh sb="3" eb="5">
      <t>ナイブ</t>
    </rPh>
    <rPh sb="5" eb="7">
      <t>シヨウ</t>
    </rPh>
    <phoneticPr fontId="20"/>
  </si>
  <si>
    <t>合計</t>
    <rPh sb="0" eb="2">
      <t>ゴウケイ</t>
    </rPh>
    <phoneticPr fontId="20"/>
  </si>
  <si>
    <t>合計（C）</t>
    <rPh sb="0" eb="2">
      <t>ゴウケイ</t>
    </rPh>
    <phoneticPr fontId="20"/>
  </si>
  <si>
    <t>合計（D）</t>
    <rPh sb="0" eb="2">
      <t>ゴウケイ</t>
    </rPh>
    <phoneticPr fontId="20"/>
  </si>
  <si>
    <t>合計（D)</t>
    <rPh sb="0" eb="2">
      <t>ゴウケイ</t>
    </rPh>
    <phoneticPr fontId="14"/>
  </si>
  <si>
    <t>観察期脱落症例に係る経費</t>
    <rPh sb="0" eb="2">
      <t>カンサツ</t>
    </rPh>
    <rPh sb="2" eb="3">
      <t>キ</t>
    </rPh>
    <rPh sb="3" eb="5">
      <t>ダツラク</t>
    </rPh>
    <rPh sb="5" eb="7">
      <t>ショウレイ</t>
    </rPh>
    <rPh sb="8" eb="9">
      <t>カカ</t>
    </rPh>
    <rPh sb="10" eb="12">
      <t>ケイヒ</t>
    </rPh>
    <phoneticPr fontId="20"/>
  </si>
  <si>
    <t>合計（Ａ）+（Ｂ）+（Ｃ）+（Ｄ）+（Ｅ）</t>
    <rPh sb="0" eb="2">
      <t>ゴウケイ</t>
    </rPh>
    <phoneticPr fontId="20"/>
  </si>
  <si>
    <t>合計（Ｅ）</t>
    <rPh sb="0" eb="2">
      <t>ゴウケイ</t>
    </rPh>
    <phoneticPr fontId="20"/>
  </si>
  <si>
    <t>(2)CRC等経費（継続）</t>
    <rPh sb="6" eb="7">
      <t>トウ</t>
    </rPh>
    <rPh sb="7" eb="9">
      <t>ケイヒ</t>
    </rPh>
    <rPh sb="10" eb="12">
      <t>ケイゾク</t>
    </rPh>
    <phoneticPr fontId="20"/>
  </si>
  <si>
    <t>管理月数</t>
    <rPh sb="0" eb="2">
      <t>カンリ</t>
    </rPh>
    <rPh sb="2" eb="4">
      <t>ツキスウ</t>
    </rPh>
    <phoneticPr fontId="20"/>
  </si>
  <si>
    <t>(5)病理検体標本作成費</t>
    <rPh sb="11" eb="12">
      <t>ヒ</t>
    </rPh>
    <phoneticPr fontId="20"/>
  </si>
  <si>
    <t>×台数</t>
    <rPh sb="1" eb="3">
      <t>ダイスウ</t>
    </rPh>
    <phoneticPr fontId="20"/>
  </si>
  <si>
    <t>×5,000円＋消費税</t>
  </si>
  <si>
    <t>×20,000円＋消費税</t>
  </si>
  <si>
    <t>×30,000円＋消費税</t>
  </si>
  <si>
    <t>件数</t>
    <rPh sb="0" eb="2">
      <t>ケンスウ</t>
    </rPh>
    <phoneticPr fontId="1"/>
  </si>
  <si>
    <t>スライド21枚以上</t>
    <rPh sb="6" eb="7">
      <t>マイ</t>
    </rPh>
    <rPh sb="7" eb="9">
      <t>イジョウ</t>
    </rPh>
    <phoneticPr fontId="1"/>
  </si>
  <si>
    <t>FFPE標本、組織検体提出</t>
    <rPh sb="4" eb="6">
      <t>ヒョウホン</t>
    </rPh>
    <rPh sb="7" eb="9">
      <t>ソシキ</t>
    </rPh>
    <rPh sb="9" eb="11">
      <t>ケンタイ</t>
    </rPh>
    <rPh sb="11" eb="13">
      <t>テイシュツ</t>
    </rPh>
    <phoneticPr fontId="1"/>
  </si>
  <si>
    <t>1契約につき</t>
    <rPh sb="1" eb="3">
      <t>ケイヤク</t>
    </rPh>
    <phoneticPr fontId="1"/>
  </si>
  <si>
    <t>200,000円＋消費税/年度　</t>
    <rPh sb="7" eb="8">
      <t>エン</t>
    </rPh>
    <rPh sb="13" eb="15">
      <t>ネンド</t>
    </rPh>
    <phoneticPr fontId="20"/>
  </si>
  <si>
    <t>(1)臨床試験研究経費</t>
    <phoneticPr fontId="1"/>
  </si>
  <si>
    <t>(2)賃金</t>
    <phoneticPr fontId="1"/>
  </si>
  <si>
    <t>(3)管理費</t>
    <phoneticPr fontId="1"/>
  </si>
  <si>
    <t>別紙のとおり</t>
    <rPh sb="0" eb="2">
      <t>ベッシ</t>
    </rPh>
    <phoneticPr fontId="1"/>
  </si>
  <si>
    <t>　　※内数　観察期に投薬を実施した症例数</t>
    <rPh sb="3" eb="5">
      <t>ウチスウ</t>
    </rPh>
    <rPh sb="6" eb="8">
      <t>カンサツ</t>
    </rPh>
    <rPh sb="8" eb="9">
      <t>キ</t>
    </rPh>
    <rPh sb="13" eb="15">
      <t>ジッシ</t>
    </rPh>
    <phoneticPr fontId="1"/>
  </si>
  <si>
    <t>×20,000円＋消費税</t>
    <phoneticPr fontId="1"/>
  </si>
  <si>
    <t>初回契約時に算定する経費</t>
    <rPh sb="0" eb="2">
      <t>ショカイ</t>
    </rPh>
    <rPh sb="2" eb="4">
      <t>ケイヤク</t>
    </rPh>
    <rPh sb="4" eb="5">
      <t>ジ</t>
    </rPh>
    <rPh sb="6" eb="8">
      <t>サンテイ</t>
    </rPh>
    <rPh sb="10" eb="12">
      <t>ケイヒ</t>
    </rPh>
    <phoneticPr fontId="1"/>
  </si>
  <si>
    <t>年度更新時に算定する経費</t>
    <rPh sb="0" eb="2">
      <t>ネンド</t>
    </rPh>
    <rPh sb="2" eb="4">
      <t>コウシン</t>
    </rPh>
    <rPh sb="4" eb="5">
      <t>ジ</t>
    </rPh>
    <rPh sb="6" eb="8">
      <t>サンテイ</t>
    </rPh>
    <rPh sb="10" eb="12">
      <t>ケイヒ</t>
    </rPh>
    <phoneticPr fontId="1"/>
  </si>
  <si>
    <t>症例単位で算定する経費</t>
    <rPh sb="0" eb="2">
      <t>ショウレイ</t>
    </rPh>
    <rPh sb="2" eb="4">
      <t>タンイ</t>
    </rPh>
    <rPh sb="5" eb="7">
      <t>サンテイ</t>
    </rPh>
    <rPh sb="9" eb="11">
      <t>ケイヒ</t>
    </rPh>
    <phoneticPr fontId="1"/>
  </si>
  <si>
    <t>× 1,500</t>
    <phoneticPr fontId="14"/>
  </si>
  <si>
    <t>臨床研究センター</t>
    <rPh sb="0" eb="2">
      <t>リンショウ</t>
    </rPh>
    <rPh sb="2" eb="4">
      <t>ケンキュウ</t>
    </rPh>
    <phoneticPr fontId="20"/>
  </si>
  <si>
    <t>(1)テスト画像提供費</t>
    <rPh sb="6" eb="8">
      <t>ガゾウ</t>
    </rPh>
    <rPh sb="8" eb="10">
      <t>テイキョウ</t>
    </rPh>
    <rPh sb="10" eb="11">
      <t>ヒ</t>
    </rPh>
    <phoneticPr fontId="20"/>
  </si>
  <si>
    <t>スライド20枚まで</t>
    <rPh sb="6" eb="7">
      <t>マイ</t>
    </rPh>
    <phoneticPr fontId="1"/>
  </si>
  <si>
    <t>　　※内数　観察期に生検を実施した症例数</t>
    <rPh sb="10" eb="12">
      <t>セイケン</t>
    </rPh>
    <phoneticPr fontId="1"/>
  </si>
  <si>
    <r>
      <t>適用開始～試験終了（</t>
    </r>
    <r>
      <rPr>
        <sz val="11"/>
        <rFont val="游ゴシック"/>
        <family val="3"/>
        <charset val="128"/>
        <scheme val="minor"/>
      </rPr>
      <t>後観察期間終了まで）</t>
    </r>
    <rPh sb="0" eb="2">
      <t>テキヨウ</t>
    </rPh>
    <rPh sb="2" eb="4">
      <t>カイシ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</si>
  <si>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(適用開始)</t>
    <rPh sb="1" eb="3">
      <t>テキヨウ</t>
    </rPh>
    <rPh sb="3" eb="5">
      <t>カイシ</t>
    </rPh>
    <phoneticPr fontId="1"/>
  </si>
  <si>
    <t>病理部</t>
    <rPh sb="0" eb="2">
      <t>ビョウリ</t>
    </rPh>
    <rPh sb="2" eb="3">
      <t>ブ</t>
    </rPh>
    <phoneticPr fontId="1"/>
  </si>
  <si>
    <t>(3)管理費</t>
    <rPh sb="3" eb="6">
      <t>カンリヒ</t>
    </rPh>
    <phoneticPr fontId="20"/>
  </si>
  <si>
    <t>(4)間接経費</t>
    <rPh sb="3" eb="5">
      <t>カンセツ</t>
    </rPh>
    <rPh sb="5" eb="7">
      <t>ケイヒ</t>
    </rPh>
    <phoneticPr fontId="20"/>
  </si>
  <si>
    <t>(Ⅱ)CRC等経費(支援費用)</t>
    <rPh sb="6" eb="7">
      <t>ナド</t>
    </rPh>
    <rPh sb="7" eb="9">
      <t>ケイヒ</t>
    </rPh>
    <rPh sb="10" eb="12">
      <t>シエン</t>
    </rPh>
    <rPh sb="12" eb="14">
      <t>ヒヨウ</t>
    </rPh>
    <phoneticPr fontId="20"/>
  </si>
  <si>
    <t>(Ⅲ)被験者負担軽減費</t>
    <rPh sb="3" eb="6">
      <t>ヒケンシャ</t>
    </rPh>
    <rPh sb="6" eb="8">
      <t>フタン</t>
    </rPh>
    <rPh sb="8" eb="10">
      <t>ケイゲン</t>
    </rPh>
    <rPh sb="10" eb="11">
      <t>ヒ</t>
    </rPh>
    <phoneticPr fontId="20"/>
  </si>
  <si>
    <t>(Ⅳ)管理費</t>
    <rPh sb="3" eb="6">
      <t>カンリヒ</t>
    </rPh>
    <phoneticPr fontId="20"/>
  </si>
  <si>
    <t>(Ⅴ)間接経費</t>
    <rPh sb="3" eb="5">
      <t>カンセツ</t>
    </rPh>
    <rPh sb="5" eb="7">
      <t>ケイヒ</t>
    </rPh>
    <phoneticPr fontId="20"/>
  </si>
  <si>
    <t>臨床研究センター</t>
    <rPh sb="0" eb="2">
      <t>リンショウ</t>
    </rPh>
    <rPh sb="2" eb="4">
      <t>ケンキュウ</t>
    </rPh>
    <phoneticPr fontId="1"/>
  </si>
  <si>
    <t>検査部</t>
    <rPh sb="0" eb="2">
      <t>ケンサ</t>
    </rPh>
    <rPh sb="2" eb="3">
      <t>ブ</t>
    </rPh>
    <phoneticPr fontId="1"/>
  </si>
  <si>
    <t>契約締結日：</t>
    <rPh sb="0" eb="2">
      <t>ケイヤク</t>
    </rPh>
    <rPh sb="2" eb="4">
      <t>テイケツ</t>
    </rPh>
    <rPh sb="4" eb="5">
      <t>ビ</t>
    </rPh>
    <phoneticPr fontId="1"/>
  </si>
  <si>
    <t>(2)治験製品管理調整費</t>
    <rPh sb="3" eb="5">
      <t>チケン</t>
    </rPh>
    <rPh sb="5" eb="7">
      <t>セイヒン</t>
    </rPh>
    <rPh sb="7" eb="9">
      <t>カンリ</t>
    </rPh>
    <rPh sb="9" eb="12">
      <t>チョウセイヒ</t>
    </rPh>
    <phoneticPr fontId="20"/>
  </si>
  <si>
    <t>×50,000円＋消費税</t>
    <phoneticPr fontId="1"/>
  </si>
  <si>
    <t>(4)間接経費</t>
    <phoneticPr fontId="1"/>
  </si>
  <si>
    <t>（(Ⅰ)+(Ⅱ)+(Ⅲ)）×0.2</t>
    <phoneticPr fontId="20"/>
  </si>
  <si>
    <t>（(Ⅰ)+(Ⅱ)+(Ⅲ)+（Ⅳ)）×0.3</t>
    <phoneticPr fontId="20"/>
  </si>
  <si>
    <t>新規契約</t>
  </si>
  <si>
    <t>臨床研究センター（非課税）</t>
    <rPh sb="0" eb="2">
      <t>リンショウ</t>
    </rPh>
    <rPh sb="2" eb="4">
      <t>ケンキュウ</t>
    </rPh>
    <rPh sb="9" eb="12">
      <t>ヒカゼイ</t>
    </rPh>
    <phoneticPr fontId="20"/>
  </si>
  <si>
    <t>300,000円＋消費税　</t>
    <rPh sb="7" eb="8">
      <t>エン</t>
    </rPh>
    <phoneticPr fontId="20"/>
  </si>
  <si>
    <t>（(1)+(2)）×0.2</t>
    <phoneticPr fontId="20"/>
  </si>
  <si>
    <t>（(1)+(2)+(3)）×0.3</t>
    <phoneticPr fontId="20"/>
  </si>
  <si>
    <t>(3)リモートSDV業務経費（継続）</t>
    <rPh sb="10" eb="14">
      <t>ギョウムケイヒ</t>
    </rPh>
    <rPh sb="15" eb="17">
      <t>ケイゾク</t>
    </rPh>
    <phoneticPr fontId="1"/>
  </si>
  <si>
    <t>(4)管理費</t>
    <rPh sb="3" eb="6">
      <t>カンリヒ</t>
    </rPh>
    <phoneticPr fontId="20"/>
  </si>
  <si>
    <t>(5)間接経費</t>
    <rPh sb="3" eb="5">
      <t>カンセツ</t>
    </rPh>
    <rPh sb="5" eb="7">
      <t>ケイヒ</t>
    </rPh>
    <phoneticPr fontId="20"/>
  </si>
  <si>
    <t>12,000円＋消費税/年度　（該当する場合のみ）　</t>
    <rPh sb="6" eb="7">
      <t>エン</t>
    </rPh>
    <rPh sb="8" eb="11">
      <t>ショウヒゼイ</t>
    </rPh>
    <rPh sb="12" eb="14">
      <t>ネンド</t>
    </rPh>
    <phoneticPr fontId="1"/>
  </si>
  <si>
    <t>（(1)+(2)+（3））×0.2</t>
    <phoneticPr fontId="20"/>
  </si>
  <si>
    <t>（(1)+(2)+(3)+（4）)×0.3</t>
    <phoneticPr fontId="20"/>
  </si>
  <si>
    <t>必要に応じて算定する経費</t>
    <rPh sb="0" eb="2">
      <t>ヒツヨウ</t>
    </rPh>
    <rPh sb="3" eb="4">
      <t>オウ</t>
    </rPh>
    <rPh sb="6" eb="8">
      <t>サンテイ</t>
    </rPh>
    <rPh sb="10" eb="12">
      <t>ケイヒ</t>
    </rPh>
    <phoneticPr fontId="1"/>
  </si>
  <si>
    <t>(4)他科研究調整費</t>
    <phoneticPr fontId="20"/>
  </si>
  <si>
    <t>(6)SAE報告書（不具合報告書）作成費</t>
    <phoneticPr fontId="20"/>
  </si>
  <si>
    <t>(7)旅費</t>
    <rPh sb="3" eb="5">
      <t>リョヒ</t>
    </rPh>
    <phoneticPr fontId="20"/>
  </si>
  <si>
    <t>(8)備品費</t>
    <rPh sb="3" eb="5">
      <t>ビヒン</t>
    </rPh>
    <rPh sb="5" eb="6">
      <t>ヒ</t>
    </rPh>
    <phoneticPr fontId="20"/>
  </si>
  <si>
    <t>(9)リモートSDV業務経費</t>
    <rPh sb="10" eb="12">
      <t>ギョウム</t>
    </rPh>
    <rPh sb="12" eb="14">
      <t>ケイヒ</t>
    </rPh>
    <phoneticPr fontId="20"/>
  </si>
  <si>
    <t>(10)被験者負担軽減費</t>
    <rPh sb="4" eb="7">
      <t>ヒケンシャ</t>
    </rPh>
    <rPh sb="7" eb="9">
      <t>フタン</t>
    </rPh>
    <rPh sb="9" eb="11">
      <t>ケイゲン</t>
    </rPh>
    <rPh sb="11" eb="12">
      <t>ヒ</t>
    </rPh>
    <phoneticPr fontId="20"/>
  </si>
  <si>
    <t>(11)管理費</t>
    <rPh sb="4" eb="7">
      <t>カンリヒ</t>
    </rPh>
    <phoneticPr fontId="20"/>
  </si>
  <si>
    <t>(12)間接経費</t>
    <rPh sb="4" eb="6">
      <t>カンセツ</t>
    </rPh>
    <rPh sb="6" eb="8">
      <t>ケイヒ</t>
    </rPh>
    <phoneticPr fontId="20"/>
  </si>
  <si>
    <t>×30,000円＋消費税</t>
    <phoneticPr fontId="20"/>
  </si>
  <si>
    <t>1契約につき　50,000円　＋消費税</t>
    <phoneticPr fontId="1"/>
  </si>
  <si>
    <t>×10,000円＋消費税</t>
    <phoneticPr fontId="20"/>
  </si>
  <si>
    <t>診療科数</t>
    <phoneticPr fontId="1"/>
  </si>
  <si>
    <t>×50,000円＋消費税</t>
    <phoneticPr fontId="1"/>
  </si>
  <si>
    <t>×60,000円＋消費税</t>
    <phoneticPr fontId="20"/>
  </si>
  <si>
    <t>本学旅費規程に従う</t>
    <rPh sb="0" eb="2">
      <t>ホンガク</t>
    </rPh>
    <rPh sb="2" eb="4">
      <t>リョヒ</t>
    </rPh>
    <rPh sb="4" eb="6">
      <t>キテイ</t>
    </rPh>
    <rPh sb="7" eb="8">
      <t>シタガ</t>
    </rPh>
    <phoneticPr fontId="20"/>
  </si>
  <si>
    <t>当該機械器具等の購入金額（消費税含む）</t>
    <rPh sb="0" eb="2">
      <t>トウガイ</t>
    </rPh>
    <rPh sb="2" eb="6">
      <t>キカイキグ</t>
    </rPh>
    <rPh sb="6" eb="7">
      <t>トウ</t>
    </rPh>
    <rPh sb="8" eb="10">
      <t>コウニュウ</t>
    </rPh>
    <rPh sb="10" eb="12">
      <t>キンガク</t>
    </rPh>
    <rPh sb="13" eb="16">
      <t>ショウヒゼイ</t>
    </rPh>
    <rPh sb="16" eb="17">
      <t>フク</t>
    </rPh>
    <phoneticPr fontId="20"/>
  </si>
  <si>
    <t>12,000円＋消費税（リモートSDV導入時のみ）</t>
    <rPh sb="6" eb="7">
      <t>エン</t>
    </rPh>
    <rPh sb="8" eb="11">
      <t>ショウヒゼイ</t>
    </rPh>
    <rPh sb="19" eb="21">
      <t>ドウニュウ</t>
    </rPh>
    <rPh sb="21" eb="22">
      <t>トキ</t>
    </rPh>
    <phoneticPr fontId="1"/>
  </si>
  <si>
    <t>×7,000円</t>
    <phoneticPr fontId="20"/>
  </si>
  <si>
    <t>（(1)～(9)）×0.2</t>
    <phoneticPr fontId="20"/>
  </si>
  <si>
    <t>（(1)～(9)+(11)）×0.3</t>
    <phoneticPr fontId="20"/>
  </si>
  <si>
    <t>薬剤部</t>
    <rPh sb="0" eb="2">
      <t>ヤクザイ</t>
    </rPh>
    <rPh sb="2" eb="3">
      <t>ブ</t>
    </rPh>
    <phoneticPr fontId="20"/>
  </si>
  <si>
    <t>他科研究調整費</t>
    <rPh sb="0" eb="1">
      <t>ホカ</t>
    </rPh>
    <rPh sb="1" eb="2">
      <t>カ</t>
    </rPh>
    <rPh sb="2" eb="4">
      <t>ケンキュウ</t>
    </rPh>
    <rPh sb="4" eb="7">
      <t>チョウセイヒ</t>
    </rPh>
    <phoneticPr fontId="1"/>
  </si>
  <si>
    <t>配分先（内部使用）</t>
    <rPh sb="0" eb="2">
      <t>ハイブン</t>
    </rPh>
    <rPh sb="2" eb="3">
      <t>サキ</t>
    </rPh>
    <rPh sb="4" eb="6">
      <t>ナイブ</t>
    </rPh>
    <rPh sb="6" eb="8">
      <t>シヨウ</t>
    </rPh>
    <phoneticPr fontId="1"/>
  </si>
  <si>
    <t>間接経費</t>
    <rPh sb="0" eb="2">
      <t>カンセツ</t>
    </rPh>
    <rPh sb="2" eb="4">
      <t>ケイヒ</t>
    </rPh>
    <phoneticPr fontId="1"/>
  </si>
  <si>
    <t>間接経費</t>
    <rPh sb="0" eb="4">
      <t>カンセツケイヒ</t>
    </rPh>
    <phoneticPr fontId="1"/>
  </si>
  <si>
    <t>臨床研究センター（非課税）</t>
    <rPh sb="0" eb="4">
      <t>リンショウケンキュウ</t>
    </rPh>
    <rPh sb="9" eb="12">
      <t>ヒカゼイ</t>
    </rPh>
    <phoneticPr fontId="1"/>
  </si>
  <si>
    <t>経費算定表（治験：再生医療等製品）smo</t>
    <rPh sb="0" eb="2">
      <t>ケイヒ</t>
    </rPh>
    <rPh sb="2" eb="4">
      <t>サンテイ</t>
    </rPh>
    <rPh sb="4" eb="5">
      <t>ヒョウ</t>
    </rPh>
    <rPh sb="6" eb="8">
      <t>チケン</t>
    </rPh>
    <rPh sb="9" eb="11">
      <t>サイセイ</t>
    </rPh>
    <rPh sb="11" eb="13">
      <t>イリョウ</t>
    </rPh>
    <rPh sb="13" eb="14">
      <t>トウ</t>
    </rPh>
    <rPh sb="14" eb="16">
      <t>セイヒン</t>
    </rPh>
    <phoneticPr fontId="20"/>
  </si>
  <si>
    <t>150,000円＋消費税</t>
    <rPh sb="7" eb="8">
      <t>エン</t>
    </rPh>
    <phoneticPr fontId="20"/>
  </si>
  <si>
    <t>60,000円＋消費税/年度　</t>
    <rPh sb="6" eb="7">
      <t>エン</t>
    </rPh>
    <rPh sb="12" eb="14">
      <t>ネンド</t>
    </rPh>
    <phoneticPr fontId="20"/>
  </si>
  <si>
    <t>×25,000円＋消費税</t>
    <phoneticPr fontId="1"/>
  </si>
  <si>
    <t>臨床試験研究費</t>
    <rPh sb="0" eb="2">
      <t>リンショウ</t>
    </rPh>
    <rPh sb="2" eb="4">
      <t>シケン</t>
    </rPh>
    <rPh sb="4" eb="7">
      <t>ケンキュウヒ</t>
    </rPh>
    <phoneticPr fontId="1"/>
  </si>
  <si>
    <t>治験製品管理調整費</t>
    <phoneticPr fontId="1"/>
  </si>
  <si>
    <t>＊初めて四半期請求するときのみ＊配分先は連絡表要確認</t>
    <rPh sb="1" eb="2">
      <t>ハジ</t>
    </rPh>
    <rPh sb="4" eb="7">
      <t>シハンキ</t>
    </rPh>
    <rPh sb="7" eb="9">
      <t>セイキュウ</t>
    </rPh>
    <rPh sb="16" eb="18">
      <t>ハイブン</t>
    </rPh>
    <rPh sb="18" eb="19">
      <t>サキ</t>
    </rPh>
    <rPh sb="20" eb="22">
      <t>レンラク</t>
    </rPh>
    <rPh sb="22" eb="23">
      <t>ヒョウ</t>
    </rPh>
    <rPh sb="23" eb="24">
      <t>ヨウ</t>
    </rPh>
    <rPh sb="24" eb="26">
      <t>カクニン</t>
    </rPh>
    <phoneticPr fontId="1"/>
  </si>
  <si>
    <t>*1契約につき1回のみ請求</t>
    <rPh sb="2" eb="4">
      <t>ケイヤク</t>
    </rPh>
    <rPh sb="8" eb="9">
      <t>カイ</t>
    </rPh>
    <rPh sb="11" eb="13">
      <t>セイキュウ</t>
    </rPh>
    <phoneticPr fontId="1"/>
  </si>
  <si>
    <t>放射線部</t>
    <rPh sb="0" eb="3">
      <t>ホウシャセン</t>
    </rPh>
    <rPh sb="3" eb="4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</si>
</sst>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\W\)"/>
    <numFmt numFmtId="177" formatCode="0_ "/>
    <numFmt numFmtId="178" formatCode="#"/>
  </numFmts>
  <fonts count="30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游ゴシック"/>
      <family val="2"/>
      <scheme val="minor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E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12" fillId="0" borderId="0" applyFont="0" applyFill="0" applyBorder="0" applyAlignment="0" applyProtection="0">
      <alignment vertical="center"/>
    </xf>
    <xf numFmtId="0" fontId="19" fillId="0" borderId="0"/>
    <xf numFmtId="38" fontId="19" fillId="0" borderId="0" applyFont="0" applyFill="0" applyBorder="0" applyAlignment="0" applyProtection="0"/>
  </cellStyleXfs>
  <cellXfs count="344">
    <xf numFmtId="0" fontId="0" fillId="0" borderId="0" xfId="0"/>
    <xf numFmtId="0" fontId="2" fillId="0" borderId="0" xfId="0" applyFont="1" applyAlignment="1">
      <alignment vertical="center" textRotation="255"/>
    </xf>
    <xf numFmtId="0" fontId="2" fillId="0" borderId="0" xfId="0" applyFont="1" applyAlignment="1">
      <alignment horizontal="center" vertical="center" textRotation="255"/>
    </xf>
    <xf numFmtId="0" fontId="3" fillId="0" borderId="0" xfId="0" applyFont="1" applyAlignment="1">
      <alignment horizontal="left" indent="1"/>
    </xf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176" fontId="6" fillId="0" borderId="0" xfId="0" applyNumberFormat="1" applyFont="1" applyAlignment="1">
      <alignment horizontal="center"/>
    </xf>
    <xf numFmtId="0" fontId="3" fillId="0" borderId="0" xfId="0" applyFont="1"/>
    <xf numFmtId="0" fontId="2" fillId="0" borderId="0" xfId="0" applyFont="1"/>
    <xf numFmtId="0" fontId="8" fillId="0" borderId="0" xfId="0" applyFont="1"/>
    <xf numFmtId="0" fontId="9" fillId="0" borderId="0" xfId="0" applyFont="1" applyAlignment="1">
      <alignment vertical="center" textRotation="255"/>
    </xf>
    <xf numFmtId="0" fontId="11" fillId="0" borderId="0" xfId="0" applyFont="1" applyAlignment="1">
      <alignment horizontal="left" indent="1"/>
    </xf>
    <xf numFmtId="0" fontId="11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176" fontId="8" fillId="0" borderId="0" xfId="0" applyNumberFormat="1" applyFont="1" applyAlignment="1">
      <alignment horizontal="left"/>
    </xf>
    <xf numFmtId="0" fontId="16" fillId="0" borderId="0" xfId="0" applyFont="1" applyAlignment="1">
      <alignment vertical="center"/>
    </xf>
    <xf numFmtId="38" fontId="13" fillId="0" borderId="0" xfId="1" applyFont="1" applyFill="1" applyBorder="1" applyAlignment="1">
      <alignment horizontal="right" vertical="center"/>
    </xf>
    <xf numFmtId="38" fontId="15" fillId="0" borderId="19" xfId="1" applyFont="1" applyFill="1" applyBorder="1" applyAlignment="1">
      <alignment horizontal="center" vertical="center"/>
    </xf>
    <xf numFmtId="38" fontId="15" fillId="0" borderId="18" xfId="1" applyFont="1" applyFill="1" applyBorder="1" applyAlignment="1">
      <alignment horizontal="center" vertical="center"/>
    </xf>
    <xf numFmtId="38" fontId="13" fillId="0" borderId="10" xfId="1" applyFont="1" applyFill="1" applyBorder="1" applyAlignment="1">
      <alignment horizontal="right" vertical="center"/>
    </xf>
    <xf numFmtId="38" fontId="13" fillId="0" borderId="11" xfId="1" applyFont="1" applyFill="1" applyBorder="1" applyAlignment="1">
      <alignment horizontal="right"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38" fontId="13" fillId="0" borderId="9" xfId="1" applyFont="1" applyFill="1" applyBorder="1" applyAlignment="1">
      <alignment horizontal="right" vertical="center"/>
    </xf>
    <xf numFmtId="0" fontId="16" fillId="0" borderId="9" xfId="0" applyFont="1" applyBorder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0" fillId="0" borderId="2" xfId="0" applyBorder="1"/>
    <xf numFmtId="38" fontId="13" fillId="0" borderId="21" xfId="1" applyFont="1" applyFill="1" applyBorder="1" applyAlignment="1">
      <alignment horizontal="center" vertical="center"/>
    </xf>
    <xf numFmtId="38" fontId="13" fillId="0" borderId="14" xfId="1" applyFont="1" applyFill="1" applyBorder="1" applyAlignment="1">
      <alignment horizontal="center" vertical="center"/>
    </xf>
    <xf numFmtId="38" fontId="13" fillId="0" borderId="25" xfId="1" applyFont="1" applyFill="1" applyBorder="1" applyAlignment="1">
      <alignment horizontal="center" vertical="center"/>
    </xf>
    <xf numFmtId="38" fontId="15" fillId="0" borderId="20" xfId="1" applyFont="1" applyFill="1" applyBorder="1" applyAlignment="1">
      <alignment horizontal="center" vertical="center"/>
    </xf>
    <xf numFmtId="38" fontId="15" fillId="0" borderId="30" xfId="1" applyFont="1" applyFill="1" applyBorder="1" applyAlignment="1">
      <alignment horizontal="center" vertical="center"/>
    </xf>
    <xf numFmtId="38" fontId="15" fillId="0" borderId="16" xfId="1" applyFont="1" applyFill="1" applyBorder="1" applyAlignment="1">
      <alignment horizontal="center" vertical="center"/>
    </xf>
    <xf numFmtId="38" fontId="15" fillId="0" borderId="29" xfId="1" applyFont="1" applyFill="1" applyBorder="1" applyAlignment="1">
      <alignment horizontal="center" vertical="center"/>
    </xf>
    <xf numFmtId="38" fontId="15" fillId="0" borderId="17" xfId="1" applyFont="1" applyFill="1" applyBorder="1" applyAlignment="1">
      <alignment horizontal="center" vertical="center"/>
    </xf>
    <xf numFmtId="38" fontId="15" fillId="0" borderId="32" xfId="1" applyFont="1" applyFill="1" applyBorder="1" applyAlignment="1">
      <alignment horizontal="center" vertical="center"/>
    </xf>
    <xf numFmtId="0" fontId="21" fillId="0" borderId="0" xfId="2" applyFont="1" applyAlignment="1">
      <alignment vertical="center"/>
    </xf>
    <xf numFmtId="0" fontId="19" fillId="0" borderId="0" xfId="2"/>
    <xf numFmtId="0" fontId="19" fillId="0" borderId="0" xfId="2" applyAlignment="1">
      <alignment horizontal="left" vertical="center"/>
    </xf>
    <xf numFmtId="0" fontId="19" fillId="0" borderId="0" xfId="2" applyAlignment="1">
      <alignment horizontal="center" vertical="center"/>
    </xf>
    <xf numFmtId="0" fontId="19" fillId="0" borderId="0" xfId="2" applyAlignment="1">
      <alignment horizontal="center" vertical="center" wrapText="1"/>
    </xf>
    <xf numFmtId="0" fontId="19" fillId="0" borderId="0" xfId="2" applyAlignment="1">
      <alignment vertical="center"/>
    </xf>
    <xf numFmtId="0" fontId="23" fillId="0" borderId="0" xfId="0" applyFont="1"/>
    <xf numFmtId="0" fontId="19" fillId="0" borderId="9" xfId="2" applyBorder="1"/>
    <xf numFmtId="0" fontId="19" fillId="0" borderId="43" xfId="2" applyBorder="1"/>
    <xf numFmtId="0" fontId="24" fillId="0" borderId="0" xfId="2" applyFont="1"/>
    <xf numFmtId="0" fontId="24" fillId="0" borderId="9" xfId="2" applyFont="1" applyBorder="1"/>
    <xf numFmtId="0" fontId="24" fillId="0" borderId="0" xfId="2" applyFont="1" applyAlignment="1">
      <alignment horizontal="left" vertical="center"/>
    </xf>
    <xf numFmtId="0" fontId="13" fillId="0" borderId="20" xfId="0" applyFont="1" applyBorder="1" applyAlignment="1">
      <alignment horizontal="right" vertical="center"/>
    </xf>
    <xf numFmtId="0" fontId="13" fillId="0" borderId="30" xfId="0" applyFont="1" applyBorder="1" applyAlignment="1">
      <alignment horizontal="right" vertical="center"/>
    </xf>
    <xf numFmtId="176" fontId="8" fillId="8" borderId="0" xfId="0" applyNumberFormat="1" applyFont="1" applyFill="1"/>
    <xf numFmtId="176" fontId="8" fillId="8" borderId="0" xfId="0" applyNumberFormat="1" applyFont="1" applyFill="1" applyAlignment="1">
      <alignment horizontal="right"/>
    </xf>
    <xf numFmtId="38" fontId="15" fillId="0" borderId="15" xfId="1" applyFont="1" applyFill="1" applyBorder="1" applyAlignment="1">
      <alignment horizontal="center" vertical="center"/>
    </xf>
    <xf numFmtId="0" fontId="13" fillId="0" borderId="16" xfId="0" applyFont="1" applyBorder="1" applyAlignment="1">
      <alignment horizontal="right" vertical="center"/>
    </xf>
    <xf numFmtId="38" fontId="15" fillId="0" borderId="57" xfId="1" applyFont="1" applyFill="1" applyBorder="1" applyAlignment="1">
      <alignment horizontal="center" vertical="center"/>
    </xf>
    <xf numFmtId="38" fontId="25" fillId="0" borderId="0" xfId="3" applyFont="1" applyFill="1" applyBorder="1" applyAlignment="1">
      <alignment horizontal="left" vertical="center"/>
    </xf>
    <xf numFmtId="38" fontId="19" fillId="0" borderId="0" xfId="3" applyFont="1" applyAlignment="1">
      <alignment horizontal="right"/>
    </xf>
    <xf numFmtId="38" fontId="19" fillId="0" borderId="12" xfId="3" applyFont="1" applyFill="1" applyBorder="1" applyAlignment="1">
      <alignment horizontal="right" vertical="center"/>
    </xf>
    <xf numFmtId="38" fontId="19" fillId="0" borderId="12" xfId="3" applyFont="1" applyBorder="1" applyAlignment="1">
      <alignment horizontal="right" vertical="center"/>
    </xf>
    <xf numFmtId="38" fontId="19" fillId="0" borderId="0" xfId="3" applyFont="1" applyBorder="1" applyAlignment="1">
      <alignment horizontal="left" vertical="center" wrapText="1"/>
    </xf>
    <xf numFmtId="38" fontId="19" fillId="0" borderId="10" xfId="3" applyFont="1" applyBorder="1" applyAlignment="1">
      <alignment horizontal="left" vertical="center"/>
    </xf>
    <xf numFmtId="38" fontId="19" fillId="0" borderId="11" xfId="3" applyFont="1" applyBorder="1" applyAlignment="1">
      <alignment horizontal="left" vertical="center"/>
    </xf>
    <xf numFmtId="38" fontId="19" fillId="0" borderId="12" xfId="3" applyFont="1" applyBorder="1" applyAlignment="1">
      <alignment horizontal="left" vertical="center"/>
    </xf>
    <xf numFmtId="0" fontId="19" fillId="0" borderId="8" xfId="2" applyBorder="1" applyAlignment="1">
      <alignment horizontal="left" vertical="center" wrapText="1"/>
    </xf>
    <xf numFmtId="38" fontId="19" fillId="0" borderId="8" xfId="3" applyFont="1" applyFill="1" applyBorder="1" applyAlignment="1">
      <alignment horizontal="right" vertical="center"/>
    </xf>
    <xf numFmtId="38" fontId="19" fillId="0" borderId="9" xfId="3" applyFont="1" applyFill="1" applyBorder="1" applyAlignment="1">
      <alignment horizontal="right" vertical="center"/>
    </xf>
    <xf numFmtId="38" fontId="19" fillId="0" borderId="0" xfId="3" applyFont="1" applyFill="1" applyBorder="1" applyAlignment="1">
      <alignment vertical="center" wrapText="1"/>
    </xf>
    <xf numFmtId="0" fontId="26" fillId="0" borderId="0" xfId="0" applyFont="1" applyAlignment="1">
      <alignment vertical="center"/>
    </xf>
    <xf numFmtId="38" fontId="19" fillId="0" borderId="6" xfId="3" applyFont="1" applyBorder="1" applyAlignment="1">
      <alignment horizontal="right" vertical="center"/>
    </xf>
    <xf numFmtId="38" fontId="19" fillId="0" borderId="2" xfId="3" applyFont="1" applyBorder="1" applyAlignment="1">
      <alignment horizontal="left" vertical="center" wrapText="1"/>
    </xf>
    <xf numFmtId="38" fontId="19" fillId="0" borderId="8" xfId="3" applyFont="1" applyBorder="1" applyAlignment="1">
      <alignment horizontal="center" vertical="center"/>
    </xf>
    <xf numFmtId="38" fontId="19" fillId="0" borderId="10" xfId="3" applyFont="1" applyBorder="1" applyAlignment="1">
      <alignment horizontal="right" vertical="center"/>
    </xf>
    <xf numFmtId="38" fontId="19" fillId="0" borderId="0" xfId="3" applyFont="1" applyFill="1" applyBorder="1" applyAlignment="1">
      <alignment horizontal="left" vertical="center"/>
    </xf>
    <xf numFmtId="38" fontId="19" fillId="0" borderId="43" xfId="3" applyFont="1" applyBorder="1" applyAlignment="1">
      <alignment horizontal="right"/>
    </xf>
    <xf numFmtId="38" fontId="19" fillId="0" borderId="37" xfId="3" applyFont="1" applyBorder="1" applyAlignment="1">
      <alignment horizontal="right" vertical="center"/>
    </xf>
    <xf numFmtId="38" fontId="19" fillId="0" borderId="0" xfId="3" applyFont="1" applyAlignment="1"/>
    <xf numFmtId="38" fontId="19" fillId="0" borderId="0" xfId="3" applyFont="1" applyBorder="1" applyAlignment="1"/>
    <xf numFmtId="0" fontId="19" fillId="0" borderId="0" xfId="2" applyProtection="1">
      <protection locked="0"/>
    </xf>
    <xf numFmtId="38" fontId="25" fillId="0" borderId="0" xfId="3" applyFont="1" applyFill="1" applyBorder="1" applyAlignment="1" applyProtection="1">
      <alignment horizontal="left" vertical="center"/>
      <protection locked="0"/>
    </xf>
    <xf numFmtId="38" fontId="19" fillId="0" borderId="3" xfId="3" applyFont="1" applyBorder="1" applyAlignment="1" applyProtection="1">
      <alignment horizontal="right" vertical="center"/>
    </xf>
    <xf numFmtId="38" fontId="19" fillId="5" borderId="1" xfId="3" applyFont="1" applyFill="1" applyBorder="1" applyAlignment="1" applyProtection="1">
      <alignment horizontal="center" vertical="center" wrapText="1"/>
      <protection locked="0"/>
    </xf>
    <xf numFmtId="38" fontId="19" fillId="0" borderId="12" xfId="3" applyFont="1" applyFill="1" applyBorder="1" applyAlignment="1" applyProtection="1">
      <alignment horizontal="right" vertical="center"/>
      <protection locked="0"/>
    </xf>
    <xf numFmtId="38" fontId="19" fillId="0" borderId="12" xfId="3" applyFont="1" applyBorder="1" applyAlignment="1" applyProtection="1">
      <alignment horizontal="right" vertical="center"/>
    </xf>
    <xf numFmtId="38" fontId="19" fillId="0" borderId="12" xfId="3" applyFont="1" applyFill="1" applyBorder="1" applyAlignment="1" applyProtection="1">
      <alignment horizontal="right" vertical="center"/>
    </xf>
    <xf numFmtId="38" fontId="19" fillId="0" borderId="5" xfId="3" applyFont="1" applyFill="1" applyBorder="1" applyAlignment="1" applyProtection="1">
      <alignment horizontal="right" vertical="center"/>
    </xf>
    <xf numFmtId="0" fontId="19" fillId="0" borderId="6" xfId="2" applyBorder="1" applyAlignment="1" applyProtection="1">
      <alignment vertical="center" wrapText="1"/>
      <protection locked="0"/>
    </xf>
    <xf numFmtId="38" fontId="19" fillId="0" borderId="1" xfId="3" applyFont="1" applyFill="1" applyBorder="1" applyAlignment="1" applyProtection="1">
      <alignment horizontal="right" vertical="center"/>
    </xf>
    <xf numFmtId="38" fontId="19" fillId="0" borderId="3" xfId="3" applyFont="1" applyFill="1" applyBorder="1" applyAlignment="1" applyProtection="1">
      <alignment vertical="center"/>
      <protection locked="0"/>
    </xf>
    <xf numFmtId="38" fontId="19" fillId="0" borderId="41" xfId="3" applyFont="1" applyFill="1" applyBorder="1" applyAlignment="1" applyProtection="1">
      <alignment horizontal="left" vertical="center" wrapText="1"/>
      <protection locked="0"/>
    </xf>
    <xf numFmtId="38" fontId="19" fillId="5" borderId="41" xfId="3" applyFont="1" applyFill="1" applyBorder="1" applyAlignment="1" applyProtection="1">
      <alignment horizontal="center" vertical="center" wrapText="1"/>
      <protection locked="0"/>
    </xf>
    <xf numFmtId="38" fontId="19" fillId="0" borderId="42" xfId="3" applyFont="1" applyFill="1" applyBorder="1" applyAlignment="1" applyProtection="1">
      <alignment horizontal="left" vertical="center" wrapText="1"/>
      <protection locked="0"/>
    </xf>
    <xf numFmtId="38" fontId="19" fillId="5" borderId="42" xfId="3" applyFont="1" applyFill="1" applyBorder="1" applyAlignment="1" applyProtection="1">
      <alignment horizontal="center" vertical="center" wrapText="1"/>
      <protection locked="0"/>
    </xf>
    <xf numFmtId="38" fontId="19" fillId="0" borderId="35" xfId="3" applyFont="1" applyFill="1" applyBorder="1" applyAlignment="1" applyProtection="1">
      <alignment horizontal="left" vertical="center" wrapText="1"/>
      <protection locked="0"/>
    </xf>
    <xf numFmtId="38" fontId="19" fillId="5" borderId="35" xfId="3" applyFont="1" applyFill="1" applyBorder="1" applyAlignment="1" applyProtection="1">
      <alignment horizontal="center" vertical="center" wrapText="1"/>
      <protection locked="0"/>
    </xf>
    <xf numFmtId="38" fontId="19" fillId="0" borderId="1" xfId="3" applyFont="1" applyBorder="1" applyAlignment="1" applyProtection="1">
      <alignment horizontal="right" vertical="center"/>
    </xf>
    <xf numFmtId="38" fontId="19" fillId="5" borderId="62" xfId="3" applyFont="1" applyFill="1" applyBorder="1" applyAlignment="1" applyProtection="1">
      <alignment horizontal="center" vertical="center" wrapText="1"/>
      <protection locked="0"/>
    </xf>
    <xf numFmtId="38" fontId="19" fillId="0" borderId="10" xfId="3" applyFont="1" applyBorder="1" applyAlignment="1" applyProtection="1">
      <alignment horizontal="right" vertical="center"/>
    </xf>
    <xf numFmtId="38" fontId="19" fillId="0" borderId="11" xfId="3" applyFont="1" applyBorder="1" applyAlignment="1" applyProtection="1">
      <alignment horizontal="right" vertical="center"/>
    </xf>
    <xf numFmtId="0" fontId="19" fillId="0" borderId="35" xfId="2" applyBorder="1" applyAlignment="1">
      <alignment horizontal="left" vertical="center"/>
    </xf>
    <xf numFmtId="0" fontId="22" fillId="0" borderId="9" xfId="3" applyNumberFormat="1" applyFont="1" applyBorder="1" applyAlignment="1" applyProtection="1">
      <alignment horizontal="right" vertical="center"/>
      <protection locked="0"/>
    </xf>
    <xf numFmtId="0" fontId="19" fillId="0" borderId="9" xfId="2" applyBorder="1" applyProtection="1">
      <protection locked="0"/>
    </xf>
    <xf numFmtId="0" fontId="19" fillId="0" borderId="7" xfId="2" applyBorder="1" applyProtection="1">
      <protection locked="0"/>
    </xf>
    <xf numFmtId="0" fontId="19" fillId="0" borderId="67" xfId="2" applyBorder="1" applyAlignment="1">
      <alignment horizontal="left" vertical="center"/>
    </xf>
    <xf numFmtId="0" fontId="19" fillId="0" borderId="70" xfId="2" applyBorder="1" applyAlignment="1">
      <alignment horizontal="left" vertical="center"/>
    </xf>
    <xf numFmtId="0" fontId="19" fillId="0" borderId="72" xfId="2" applyBorder="1" applyAlignment="1">
      <alignment horizontal="left" vertical="center"/>
    </xf>
    <xf numFmtId="0" fontId="19" fillId="0" borderId="9" xfId="2" applyBorder="1" applyAlignment="1" applyProtection="1">
      <alignment horizontal="center" vertical="center"/>
      <protection locked="0"/>
    </xf>
    <xf numFmtId="14" fontId="19" fillId="0" borderId="9" xfId="2" applyNumberFormat="1" applyBorder="1" applyAlignment="1" applyProtection="1">
      <alignment vertical="center"/>
      <protection locked="0"/>
    </xf>
    <xf numFmtId="178" fontId="19" fillId="6" borderId="1" xfId="3" applyNumberFormat="1" applyFont="1" applyFill="1" applyBorder="1" applyAlignment="1" applyProtection="1">
      <alignment horizontal="center" vertical="center" wrapText="1"/>
      <protection locked="0"/>
    </xf>
    <xf numFmtId="178" fontId="19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2" applyFont="1" applyAlignment="1" applyProtection="1">
      <alignment horizontal="left"/>
      <protection locked="0"/>
    </xf>
    <xf numFmtId="0" fontId="22" fillId="0" borderId="0" xfId="2" applyFont="1" applyProtection="1">
      <protection locked="0"/>
    </xf>
    <xf numFmtId="38" fontId="22" fillId="0" borderId="0" xfId="1" applyFont="1" applyAlignment="1" applyProtection="1">
      <protection locked="0"/>
    </xf>
    <xf numFmtId="38" fontId="22" fillId="0" borderId="0" xfId="3" applyFont="1" applyAlignment="1" applyProtection="1">
      <alignment horizontal="left"/>
      <protection locked="0"/>
    </xf>
    <xf numFmtId="38" fontId="22" fillId="0" borderId="0" xfId="3" applyFont="1" applyAlignment="1" applyProtection="1">
      <alignment horizontal="right"/>
      <protection locked="0"/>
    </xf>
    <xf numFmtId="38" fontId="22" fillId="0" borderId="0" xfId="1" applyFont="1" applyAlignment="1" applyProtection="1">
      <alignment horizontal="right"/>
      <protection locked="0"/>
    </xf>
    <xf numFmtId="0" fontId="19" fillId="0" borderId="2" xfId="2" applyBorder="1" applyAlignment="1" applyProtection="1">
      <alignment vertical="center"/>
      <protection locked="0"/>
    </xf>
    <xf numFmtId="38" fontId="19" fillId="0" borderId="11" xfId="3" applyFont="1" applyBorder="1" applyAlignment="1" applyProtection="1">
      <alignment vertical="center"/>
      <protection locked="0"/>
    </xf>
    <xf numFmtId="38" fontId="19" fillId="0" borderId="12" xfId="3" applyFont="1" applyBorder="1" applyAlignment="1" applyProtection="1">
      <alignment vertical="center"/>
      <protection locked="0"/>
    </xf>
    <xf numFmtId="38" fontId="19" fillId="0" borderId="10" xfId="3" applyFont="1" applyBorder="1" applyAlignment="1" applyProtection="1">
      <alignment vertical="center"/>
      <protection locked="0"/>
    </xf>
    <xf numFmtId="38" fontId="19" fillId="0" borderId="0" xfId="3" applyFont="1" applyAlignment="1" applyProtection="1">
      <alignment horizontal="right"/>
      <protection locked="0"/>
    </xf>
    <xf numFmtId="38" fontId="22" fillId="0" borderId="0" xfId="1" applyFont="1" applyAlignment="1" applyProtection="1">
      <alignment horizontal="right"/>
    </xf>
    <xf numFmtId="38" fontId="19" fillId="0" borderId="0" xfId="3" applyFont="1" applyBorder="1" applyAlignment="1" applyProtection="1">
      <alignment horizontal="center" vertical="center"/>
      <protection locked="0"/>
    </xf>
    <xf numFmtId="38" fontId="19" fillId="0" borderId="0" xfId="3" applyFont="1" applyFill="1" applyBorder="1" applyAlignment="1" applyProtection="1">
      <alignment horizontal="left" vertical="center" wrapText="1"/>
      <protection locked="0"/>
    </xf>
    <xf numFmtId="38" fontId="19" fillId="0" borderId="0" xfId="3" applyFont="1" applyBorder="1" applyAlignment="1" applyProtection="1">
      <alignment horizontal="left" vertical="center" wrapText="1"/>
      <protection locked="0"/>
    </xf>
    <xf numFmtId="0" fontId="19" fillId="0" borderId="0" xfId="2" applyAlignment="1" applyProtection="1">
      <alignment horizontal="left" vertical="center"/>
      <protection locked="0"/>
    </xf>
    <xf numFmtId="38" fontId="19" fillId="0" borderId="0" xfId="3" applyFont="1" applyFill="1" applyBorder="1" applyAlignment="1" applyProtection="1">
      <alignment vertical="center" wrapText="1"/>
      <protection locked="0"/>
    </xf>
    <xf numFmtId="0" fontId="19" fillId="9" borderId="0" xfId="2" applyFill="1" applyAlignment="1" applyProtection="1">
      <alignment horizontal="left" vertical="center"/>
      <protection locked="0"/>
    </xf>
    <xf numFmtId="38" fontId="19" fillId="10" borderId="12" xfId="3" applyFont="1" applyFill="1" applyBorder="1" applyAlignment="1" applyProtection="1">
      <alignment horizontal="right" vertical="center"/>
    </xf>
    <xf numFmtId="38" fontId="19" fillId="10" borderId="1" xfId="3" applyFont="1" applyFill="1" applyBorder="1" applyAlignment="1" applyProtection="1">
      <alignment horizontal="left" vertical="center" wrapText="1"/>
      <protection locked="0"/>
    </xf>
    <xf numFmtId="38" fontId="19" fillId="10" borderId="1" xfId="3" applyFont="1" applyFill="1" applyBorder="1" applyAlignment="1" applyProtection="1">
      <alignment horizontal="center" vertical="center" wrapText="1"/>
      <protection locked="0"/>
    </xf>
    <xf numFmtId="38" fontId="19" fillId="10" borderId="0" xfId="3" applyFont="1" applyFill="1" applyBorder="1" applyAlignment="1" applyProtection="1">
      <alignment horizontal="left" vertical="center" wrapText="1"/>
      <protection locked="0"/>
    </xf>
    <xf numFmtId="38" fontId="19" fillId="0" borderId="10" xfId="3" applyFont="1" applyFill="1" applyBorder="1" applyAlignment="1" applyProtection="1">
      <alignment horizontal="left" vertical="center" wrapText="1"/>
      <protection locked="0"/>
    </xf>
    <xf numFmtId="38" fontId="19" fillId="0" borderId="12" xfId="3" applyFont="1" applyBorder="1" applyAlignment="1">
      <alignment horizontal="center" vertical="center"/>
    </xf>
    <xf numFmtId="38" fontId="19" fillId="0" borderId="1" xfId="3" applyFont="1" applyFill="1" applyBorder="1" applyAlignment="1" applyProtection="1">
      <alignment horizontal="left" vertical="center" wrapText="1"/>
      <protection locked="0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38" fontId="19" fillId="0" borderId="1" xfId="3" applyFont="1" applyBorder="1" applyAlignment="1">
      <alignment horizontal="center" vertical="center"/>
    </xf>
    <xf numFmtId="38" fontId="19" fillId="0" borderId="0" xfId="3" applyFont="1" applyFill="1" applyBorder="1" applyAlignment="1">
      <alignment horizontal="left" vertical="center" wrapText="1"/>
    </xf>
    <xf numFmtId="38" fontId="19" fillId="0" borderId="34" xfId="3" applyFont="1" applyFill="1" applyBorder="1" applyAlignment="1" applyProtection="1">
      <alignment horizontal="right" vertical="center"/>
    </xf>
    <xf numFmtId="38" fontId="25" fillId="0" borderId="0" xfId="2" applyNumberFormat="1" applyFont="1" applyProtection="1">
      <protection locked="0"/>
    </xf>
    <xf numFmtId="38" fontId="13" fillId="6" borderId="55" xfId="1" applyFont="1" applyFill="1" applyBorder="1" applyAlignment="1" applyProtection="1">
      <alignment horizontal="center" vertical="center"/>
      <protection locked="0"/>
    </xf>
    <xf numFmtId="38" fontId="13" fillId="6" borderId="42" xfId="1" applyFont="1" applyFill="1" applyBorder="1" applyAlignment="1" applyProtection="1">
      <alignment horizontal="center" vertical="center"/>
      <protection locked="0"/>
    </xf>
    <xf numFmtId="38" fontId="13" fillId="6" borderId="44" xfId="1" applyFont="1" applyFill="1" applyBorder="1" applyAlignment="1" applyProtection="1">
      <alignment horizontal="center" vertical="center"/>
      <protection locked="0"/>
    </xf>
    <xf numFmtId="176" fontId="8" fillId="0" borderId="13" xfId="0" applyNumberFormat="1" applyFont="1" applyBorder="1" applyAlignment="1" applyProtection="1">
      <alignment horizontal="center"/>
      <protection locked="0"/>
    </xf>
    <xf numFmtId="0" fontId="25" fillId="0" borderId="0" xfId="2" applyFont="1"/>
    <xf numFmtId="0" fontId="25" fillId="0" borderId="0" xfId="2" applyFont="1" applyAlignment="1" applyProtection="1">
      <alignment shrinkToFit="1"/>
      <protection locked="0"/>
    </xf>
    <xf numFmtId="0" fontId="25" fillId="0" borderId="0" xfId="2" applyFont="1" applyProtection="1">
      <protection locked="0"/>
    </xf>
    <xf numFmtId="38" fontId="22" fillId="0" borderId="0" xfId="3" applyFont="1" applyAlignment="1">
      <alignment horizontal="right"/>
    </xf>
    <xf numFmtId="38" fontId="19" fillId="11" borderId="0" xfId="3" applyFont="1" applyFill="1" applyBorder="1" applyAlignment="1" applyProtection="1">
      <alignment horizontal="left" vertical="center" wrapText="1"/>
      <protection locked="0"/>
    </xf>
    <xf numFmtId="0" fontId="28" fillId="0" borderId="0" xfId="2" applyFont="1" applyAlignment="1">
      <alignment horizontal="left" vertical="center"/>
    </xf>
    <xf numFmtId="38" fontId="29" fillId="0" borderId="0" xfId="3" applyFont="1" applyAlignment="1">
      <alignment horizontal="left"/>
    </xf>
    <xf numFmtId="38" fontId="19" fillId="0" borderId="10" xfId="3" applyFont="1" applyFill="1" applyBorder="1" applyAlignment="1" applyProtection="1">
      <alignment horizontal="left" vertical="center" wrapText="1"/>
      <protection locked="0"/>
    </xf>
    <xf numFmtId="38" fontId="19" fillId="0" borderId="11" xfId="3" applyFont="1" applyFill="1" applyBorder="1" applyAlignment="1" applyProtection="1">
      <alignment horizontal="left" vertical="center" wrapText="1"/>
      <protection locked="0"/>
    </xf>
    <xf numFmtId="38" fontId="19" fillId="0" borderId="12" xfId="3" applyFont="1" applyFill="1" applyBorder="1" applyAlignment="1" applyProtection="1">
      <alignment horizontal="left" vertical="center" wrapText="1"/>
      <protection locked="0"/>
    </xf>
    <xf numFmtId="0" fontId="19" fillId="0" borderId="10" xfId="2" applyBorder="1" applyAlignment="1" applyProtection="1">
      <alignment horizontal="left" vertical="center"/>
      <protection locked="0"/>
    </xf>
    <xf numFmtId="0" fontId="19" fillId="0" borderId="12" xfId="2" applyBorder="1" applyAlignment="1" applyProtection="1">
      <alignment horizontal="left" vertical="center"/>
      <protection locked="0"/>
    </xf>
    <xf numFmtId="0" fontId="19" fillId="0" borderId="10" xfId="2" applyBorder="1" applyAlignment="1" applyProtection="1">
      <alignment horizontal="left" vertical="center" wrapText="1"/>
      <protection locked="0"/>
    </xf>
    <xf numFmtId="38" fontId="19" fillId="0" borderId="10" xfId="3" applyFont="1" applyBorder="1" applyAlignment="1" applyProtection="1">
      <alignment horizontal="left" vertical="center" wrapText="1"/>
      <protection locked="0"/>
    </xf>
    <xf numFmtId="38" fontId="19" fillId="0" borderId="11" xfId="3" applyFont="1" applyBorder="1" applyAlignment="1" applyProtection="1">
      <alignment horizontal="left" vertical="center" wrapText="1"/>
      <protection locked="0"/>
    </xf>
    <xf numFmtId="38" fontId="19" fillId="0" borderId="12" xfId="3" applyFont="1" applyBorder="1" applyAlignment="1" applyProtection="1">
      <alignment horizontal="left" vertical="center" wrapText="1"/>
      <protection locked="0"/>
    </xf>
    <xf numFmtId="38" fontId="19" fillId="0" borderId="57" xfId="3" applyFont="1" applyFill="1" applyBorder="1" applyAlignment="1" applyProtection="1">
      <alignment horizontal="left" vertical="center" wrapText="1"/>
      <protection locked="0"/>
    </xf>
    <xf numFmtId="38" fontId="19" fillId="0" borderId="32" xfId="3" applyFont="1" applyFill="1" applyBorder="1" applyAlignment="1" applyProtection="1">
      <alignment horizontal="left" vertical="center" wrapText="1"/>
      <protection locked="0"/>
    </xf>
    <xf numFmtId="38" fontId="19" fillId="0" borderId="66" xfId="3" applyFont="1" applyFill="1" applyBorder="1" applyAlignment="1" applyProtection="1">
      <alignment horizontal="left" vertical="center" wrapText="1"/>
      <protection locked="0"/>
    </xf>
    <xf numFmtId="38" fontId="22" fillId="0" borderId="58" xfId="3" applyFont="1" applyFill="1" applyBorder="1" applyAlignment="1" applyProtection="1">
      <alignment horizontal="left" vertical="center" wrapText="1"/>
      <protection locked="0"/>
    </xf>
    <xf numFmtId="38" fontId="22" fillId="0" borderId="31" xfId="3" applyFont="1" applyFill="1" applyBorder="1" applyAlignment="1" applyProtection="1">
      <alignment horizontal="left" vertical="center" wrapText="1"/>
      <protection locked="0"/>
    </xf>
    <xf numFmtId="38" fontId="22" fillId="0" borderId="33" xfId="3" applyFont="1" applyFill="1" applyBorder="1" applyAlignment="1" applyProtection="1">
      <alignment horizontal="left" vertical="center" wrapText="1"/>
      <protection locked="0"/>
    </xf>
    <xf numFmtId="0" fontId="22" fillId="10" borderId="4" xfId="2" applyFont="1" applyFill="1" applyBorder="1" applyAlignment="1">
      <alignment horizontal="left" vertical="center" wrapText="1"/>
    </xf>
    <xf numFmtId="0" fontId="22" fillId="10" borderId="5" xfId="2" applyFont="1" applyFill="1" applyBorder="1" applyAlignment="1">
      <alignment horizontal="left" vertical="center" wrapText="1"/>
    </xf>
    <xf numFmtId="38" fontId="19" fillId="0" borderId="10" xfId="3" applyFont="1" applyFill="1" applyBorder="1" applyAlignment="1" applyProtection="1">
      <alignment horizontal="left" vertical="center"/>
      <protection locked="0"/>
    </xf>
    <xf numFmtId="38" fontId="19" fillId="0" borderId="11" xfId="3" applyFont="1" applyFill="1" applyBorder="1" applyAlignment="1" applyProtection="1">
      <alignment horizontal="left" vertical="center"/>
      <protection locked="0"/>
    </xf>
    <xf numFmtId="38" fontId="19" fillId="0" borderId="12" xfId="3" applyFont="1" applyFill="1" applyBorder="1" applyAlignment="1" applyProtection="1">
      <alignment horizontal="left" vertical="center"/>
      <protection locked="0"/>
    </xf>
    <xf numFmtId="38" fontId="19" fillId="0" borderId="1" xfId="3" applyFont="1" applyBorder="1" applyAlignment="1">
      <alignment horizontal="center" vertical="center"/>
    </xf>
    <xf numFmtId="38" fontId="19" fillId="0" borderId="1" xfId="3" applyFont="1" applyBorder="1" applyAlignment="1">
      <alignment horizontal="left" vertical="center" wrapText="1"/>
    </xf>
    <xf numFmtId="38" fontId="19" fillId="0" borderId="1" xfId="3" applyFont="1" applyFill="1" applyBorder="1" applyAlignment="1" applyProtection="1">
      <alignment horizontal="left" vertical="center" wrapText="1"/>
      <protection locked="0"/>
    </xf>
    <xf numFmtId="0" fontId="19" fillId="0" borderId="10" xfId="2" applyBorder="1" applyAlignment="1">
      <alignment horizontal="center" vertical="center"/>
    </xf>
    <xf numFmtId="0" fontId="19" fillId="0" borderId="12" xfId="2" applyBorder="1" applyAlignment="1">
      <alignment horizontal="center" vertical="center"/>
    </xf>
    <xf numFmtId="0" fontId="19" fillId="0" borderId="12" xfId="2" applyBorder="1" applyAlignment="1" applyProtection="1">
      <alignment horizontal="left" vertical="center" wrapText="1"/>
      <protection locked="0"/>
    </xf>
    <xf numFmtId="38" fontId="19" fillId="0" borderId="34" xfId="3" applyFont="1" applyFill="1" applyBorder="1" applyAlignment="1" applyProtection="1">
      <alignment horizontal="right" vertical="center"/>
    </xf>
    <xf numFmtId="38" fontId="19" fillId="0" borderId="40" xfId="3" applyFont="1" applyFill="1" applyBorder="1" applyAlignment="1" applyProtection="1">
      <alignment horizontal="right" vertical="center"/>
    </xf>
    <xf numFmtId="38" fontId="19" fillId="0" borderId="35" xfId="3" applyFont="1" applyFill="1" applyBorder="1" applyAlignment="1" applyProtection="1">
      <alignment horizontal="right" vertical="center"/>
    </xf>
    <xf numFmtId="0" fontId="24" fillId="0" borderId="9" xfId="2" applyFont="1" applyBorder="1" applyAlignment="1">
      <alignment horizontal="left" vertical="center" wrapText="1"/>
    </xf>
    <xf numFmtId="0" fontId="19" fillId="0" borderId="4" xfId="2" applyBorder="1" applyAlignment="1" applyProtection="1">
      <alignment horizontal="left" vertical="center" wrapText="1"/>
      <protection locked="0"/>
    </xf>
    <xf numFmtId="0" fontId="19" fillId="0" borderId="5" xfId="2" applyBorder="1" applyAlignment="1" applyProtection="1">
      <alignment horizontal="left" vertical="center" wrapText="1"/>
      <protection locked="0"/>
    </xf>
    <xf numFmtId="0" fontId="19" fillId="0" borderId="2" xfId="2" applyBorder="1" applyAlignment="1" applyProtection="1">
      <alignment horizontal="left" vertical="center" wrapText="1"/>
      <protection locked="0"/>
    </xf>
    <xf numFmtId="0" fontId="19" fillId="0" borderId="6" xfId="2" applyBorder="1" applyAlignment="1" applyProtection="1">
      <alignment horizontal="left" vertical="center" wrapText="1"/>
      <protection locked="0"/>
    </xf>
    <xf numFmtId="0" fontId="19" fillId="0" borderId="3" xfId="2" applyBorder="1" applyAlignment="1" applyProtection="1">
      <alignment horizontal="left" vertical="center" wrapText="1"/>
      <protection locked="0"/>
    </xf>
    <xf numFmtId="0" fontId="19" fillId="0" borderId="7" xfId="2" applyBorder="1" applyAlignment="1" applyProtection="1">
      <alignment horizontal="left" vertical="center" wrapText="1"/>
      <protection locked="0"/>
    </xf>
    <xf numFmtId="0" fontId="21" fillId="0" borderId="0" xfId="2" applyFont="1" applyAlignment="1">
      <alignment horizontal="center" vertical="center"/>
    </xf>
    <xf numFmtId="0" fontId="19" fillId="0" borderId="68" xfId="2" applyBorder="1" applyAlignment="1">
      <alignment horizontal="left" vertical="center"/>
    </xf>
    <xf numFmtId="0" fontId="19" fillId="0" borderId="69" xfId="2" applyBorder="1" applyAlignment="1">
      <alignment horizontal="left" vertical="center"/>
    </xf>
    <xf numFmtId="38" fontId="19" fillId="0" borderId="0" xfId="3" applyFont="1" applyFill="1" applyBorder="1" applyAlignment="1">
      <alignment horizontal="left" vertical="center" wrapText="1"/>
    </xf>
    <xf numFmtId="0" fontId="19" fillId="0" borderId="1" xfId="2" applyBorder="1" applyAlignment="1">
      <alignment horizontal="left" vertical="center"/>
    </xf>
    <xf numFmtId="0" fontId="19" fillId="0" borderId="71" xfId="2" applyBorder="1" applyAlignment="1">
      <alignment horizontal="left" vertical="center"/>
    </xf>
    <xf numFmtId="0" fontId="19" fillId="0" borderId="73" xfId="2" applyBorder="1" applyAlignment="1">
      <alignment horizontal="left" vertical="center"/>
    </xf>
    <xf numFmtId="0" fontId="19" fillId="0" borderId="74" xfId="2" applyBorder="1" applyAlignment="1">
      <alignment horizontal="left" vertical="center"/>
    </xf>
    <xf numFmtId="0" fontId="19" fillId="0" borderId="8" xfId="2" applyBorder="1" applyAlignment="1">
      <alignment horizontal="center" vertical="center"/>
    </xf>
    <xf numFmtId="0" fontId="19" fillId="0" borderId="0" xfId="2" applyAlignment="1">
      <alignment horizontal="center" vertical="center"/>
    </xf>
    <xf numFmtId="0" fontId="19" fillId="0" borderId="1" xfId="2" applyBorder="1" applyAlignment="1">
      <alignment horizontal="center" vertical="center"/>
    </xf>
    <xf numFmtId="38" fontId="19" fillId="0" borderId="34" xfId="3" applyFont="1" applyBorder="1" applyAlignment="1" applyProtection="1">
      <alignment horizontal="right" vertical="center"/>
    </xf>
    <xf numFmtId="38" fontId="19" fillId="0" borderId="40" xfId="3" applyFont="1" applyBorder="1" applyAlignment="1" applyProtection="1">
      <alignment horizontal="right" vertical="center"/>
    </xf>
    <xf numFmtId="38" fontId="19" fillId="0" borderId="35" xfId="3" applyFont="1" applyBorder="1" applyAlignment="1" applyProtection="1">
      <alignment horizontal="right" vertical="center"/>
    </xf>
    <xf numFmtId="0" fontId="24" fillId="0" borderId="9" xfId="2" applyFont="1" applyBorder="1" applyAlignment="1">
      <alignment horizontal="left" vertical="center"/>
    </xf>
    <xf numFmtId="0" fontId="19" fillId="0" borderId="9" xfId="2" applyBorder="1" applyAlignment="1">
      <alignment horizontal="center" vertical="center"/>
    </xf>
    <xf numFmtId="0" fontId="19" fillId="0" borderId="1" xfId="0" applyFont="1" applyBorder="1" applyProtection="1">
      <protection locked="0"/>
    </xf>
    <xf numFmtId="0" fontId="19" fillId="0" borderId="63" xfId="2" applyBorder="1" applyAlignment="1">
      <alignment horizontal="center" vertical="center"/>
    </xf>
    <xf numFmtId="0" fontId="19" fillId="0" borderId="36" xfId="2" applyBorder="1" applyAlignment="1">
      <alignment horizontal="center" vertical="center"/>
    </xf>
    <xf numFmtId="0" fontId="19" fillId="0" borderId="4" xfId="2" applyBorder="1" applyAlignment="1">
      <alignment horizontal="center" vertical="center"/>
    </xf>
    <xf numFmtId="0" fontId="19" fillId="0" borderId="5" xfId="2" applyBorder="1" applyAlignment="1">
      <alignment horizontal="center" vertical="center"/>
    </xf>
    <xf numFmtId="0" fontId="19" fillId="0" borderId="4" xfId="2" applyBorder="1" applyAlignment="1" applyProtection="1">
      <alignment horizontal="left" vertical="center"/>
      <protection locked="0"/>
    </xf>
    <xf numFmtId="0" fontId="19" fillId="0" borderId="5" xfId="2" applyBorder="1" applyAlignment="1" applyProtection="1">
      <alignment horizontal="left" vertical="center"/>
      <protection locked="0"/>
    </xf>
    <xf numFmtId="0" fontId="19" fillId="0" borderId="2" xfId="2" applyBorder="1" applyAlignment="1" applyProtection="1">
      <alignment horizontal="left" vertical="center"/>
      <protection locked="0"/>
    </xf>
    <xf numFmtId="0" fontId="19" fillId="0" borderId="6" xfId="2" applyBorder="1" applyAlignment="1" applyProtection="1">
      <alignment horizontal="left" vertical="center"/>
      <protection locked="0"/>
    </xf>
    <xf numFmtId="0" fontId="19" fillId="0" borderId="3" xfId="2" applyBorder="1" applyAlignment="1" applyProtection="1">
      <alignment horizontal="left" vertical="center"/>
      <protection locked="0"/>
    </xf>
    <xf numFmtId="0" fontId="19" fillId="0" borderId="7" xfId="2" applyBorder="1" applyAlignment="1" applyProtection="1">
      <alignment horizontal="left" vertical="center"/>
      <protection locked="0"/>
    </xf>
    <xf numFmtId="38" fontId="19" fillId="0" borderId="10" xfId="3" applyFont="1" applyFill="1" applyBorder="1" applyAlignment="1">
      <alignment horizontal="left" vertical="center" wrapText="1"/>
    </xf>
    <xf numFmtId="38" fontId="19" fillId="0" borderId="11" xfId="3" applyFont="1" applyFill="1" applyBorder="1" applyAlignment="1">
      <alignment horizontal="left" vertical="center" wrapText="1"/>
    </xf>
    <xf numFmtId="38" fontId="19" fillId="0" borderId="12" xfId="3" applyFont="1" applyFill="1" applyBorder="1" applyAlignment="1">
      <alignment horizontal="left" vertical="center" wrapText="1"/>
    </xf>
    <xf numFmtId="38" fontId="19" fillId="0" borderId="64" xfId="3" applyFont="1" applyFill="1" applyBorder="1" applyAlignment="1" applyProtection="1">
      <alignment horizontal="left" vertical="center"/>
      <protection locked="0"/>
    </xf>
    <xf numFmtId="38" fontId="19" fillId="0" borderId="19" xfId="3" applyFont="1" applyFill="1" applyBorder="1" applyAlignment="1" applyProtection="1">
      <alignment horizontal="left" vertical="center"/>
      <protection locked="0"/>
    </xf>
    <xf numFmtId="38" fontId="19" fillId="0" borderId="65" xfId="3" applyFont="1" applyFill="1" applyBorder="1" applyAlignment="1" applyProtection="1">
      <alignment horizontal="left" vertical="center"/>
      <protection locked="0"/>
    </xf>
    <xf numFmtId="38" fontId="19" fillId="0" borderId="57" xfId="3" applyFont="1" applyFill="1" applyBorder="1" applyAlignment="1" applyProtection="1">
      <alignment horizontal="left" vertical="center"/>
      <protection locked="0"/>
    </xf>
    <xf numFmtId="38" fontId="19" fillId="0" borderId="32" xfId="3" applyFont="1" applyFill="1" applyBorder="1" applyAlignment="1" applyProtection="1">
      <alignment horizontal="left" vertical="center"/>
      <protection locked="0"/>
    </xf>
    <xf numFmtId="38" fontId="19" fillId="0" borderId="66" xfId="3" applyFont="1" applyFill="1" applyBorder="1" applyAlignment="1" applyProtection="1">
      <alignment horizontal="left" vertical="center"/>
      <protection locked="0"/>
    </xf>
    <xf numFmtId="38" fontId="19" fillId="0" borderId="11" xfId="3" applyFont="1" applyFill="1" applyBorder="1" applyAlignment="1" applyProtection="1">
      <alignment horizontal="right" vertical="center" wrapText="1"/>
      <protection locked="0"/>
    </xf>
    <xf numFmtId="38" fontId="19" fillId="0" borderId="12" xfId="3" applyFont="1" applyFill="1" applyBorder="1" applyAlignment="1" applyProtection="1">
      <alignment horizontal="right" vertical="center" wrapText="1"/>
      <protection locked="0"/>
    </xf>
    <xf numFmtId="38" fontId="19" fillId="0" borderId="41" xfId="3" applyFont="1" applyFill="1" applyBorder="1" applyAlignment="1" applyProtection="1">
      <alignment horizontal="left" vertical="center"/>
      <protection locked="0"/>
    </xf>
    <xf numFmtId="38" fontId="19" fillId="0" borderId="62" xfId="3" applyFont="1" applyFill="1" applyBorder="1" applyAlignment="1" applyProtection="1">
      <alignment horizontal="left" vertical="center"/>
      <protection locked="0"/>
    </xf>
    <xf numFmtId="38" fontId="19" fillId="0" borderId="11" xfId="3" applyFont="1" applyBorder="1" applyAlignment="1">
      <alignment horizontal="left" vertical="center" wrapText="1"/>
    </xf>
    <xf numFmtId="38" fontId="19" fillId="0" borderId="12" xfId="3" applyFont="1" applyBorder="1" applyAlignment="1">
      <alignment horizontal="left" vertical="center" wrapText="1"/>
    </xf>
    <xf numFmtId="0" fontId="19" fillId="0" borderId="1" xfId="0" applyFont="1" applyBorder="1"/>
    <xf numFmtId="38" fontId="19" fillId="0" borderId="64" xfId="3" applyFont="1" applyFill="1" applyBorder="1" applyAlignment="1" applyProtection="1">
      <alignment horizontal="left" vertical="center" wrapText="1"/>
      <protection locked="0"/>
    </xf>
    <xf numFmtId="38" fontId="19" fillId="0" borderId="19" xfId="3" applyFont="1" applyFill="1" applyBorder="1" applyAlignment="1" applyProtection="1">
      <alignment horizontal="left" vertical="center" wrapText="1"/>
      <protection locked="0"/>
    </xf>
    <xf numFmtId="38" fontId="19" fillId="0" borderId="65" xfId="3" applyFont="1" applyFill="1" applyBorder="1" applyAlignment="1" applyProtection="1">
      <alignment horizontal="left" vertical="center" wrapText="1"/>
      <protection locked="0"/>
    </xf>
    <xf numFmtId="38" fontId="19" fillId="10" borderId="10" xfId="3" applyFont="1" applyFill="1" applyBorder="1" applyAlignment="1" applyProtection="1">
      <alignment horizontal="left" vertical="center"/>
      <protection locked="0"/>
    </xf>
    <xf numFmtId="38" fontId="19" fillId="10" borderId="11" xfId="3" applyFont="1" applyFill="1" applyBorder="1" applyAlignment="1" applyProtection="1">
      <alignment horizontal="left" vertical="center"/>
      <protection locked="0"/>
    </xf>
    <xf numFmtId="38" fontId="19" fillId="10" borderId="12" xfId="3" applyFont="1" applyFill="1" applyBorder="1" applyAlignment="1" applyProtection="1">
      <alignment horizontal="left" vertical="center"/>
      <protection locked="0"/>
    </xf>
    <xf numFmtId="0" fontId="22" fillId="0" borderId="3" xfId="2" applyFont="1" applyBorder="1" applyAlignment="1" applyProtection="1">
      <alignment horizontal="center" vertical="center"/>
      <protection locked="0"/>
    </xf>
    <xf numFmtId="0" fontId="22" fillId="0" borderId="9" xfId="2" applyFont="1" applyBorder="1" applyAlignment="1" applyProtection="1">
      <alignment horizontal="center" vertical="center"/>
      <protection locked="0"/>
    </xf>
    <xf numFmtId="0" fontId="22" fillId="0" borderId="7" xfId="2" applyFont="1" applyBorder="1" applyAlignment="1" applyProtection="1">
      <alignment horizontal="center" vertical="center"/>
      <protection locked="0"/>
    </xf>
    <xf numFmtId="38" fontId="19" fillId="0" borderId="38" xfId="3" applyFont="1" applyBorder="1" applyAlignment="1">
      <alignment horizontal="center" vertical="center"/>
    </xf>
    <xf numFmtId="38" fontId="19" fillId="0" borderId="39" xfId="3" applyFont="1" applyBorder="1" applyAlignment="1">
      <alignment horizontal="center" vertical="center"/>
    </xf>
    <xf numFmtId="38" fontId="27" fillId="0" borderId="58" xfId="3" applyFont="1" applyFill="1" applyBorder="1" applyAlignment="1" applyProtection="1">
      <alignment horizontal="right" vertical="center"/>
      <protection locked="0"/>
    </xf>
    <xf numFmtId="38" fontId="27" fillId="0" borderId="31" xfId="3" applyFont="1" applyFill="1" applyBorder="1" applyAlignment="1" applyProtection="1">
      <alignment horizontal="right" vertical="center"/>
      <protection locked="0"/>
    </xf>
    <xf numFmtId="38" fontId="27" fillId="0" borderId="33" xfId="3" applyFont="1" applyFill="1" applyBorder="1" applyAlignment="1" applyProtection="1">
      <alignment horizontal="right" vertical="center"/>
      <protection locked="0"/>
    </xf>
    <xf numFmtId="38" fontId="27" fillId="0" borderId="59" xfId="3" applyFont="1" applyFill="1" applyBorder="1" applyAlignment="1" applyProtection="1">
      <alignment horizontal="right" vertical="center"/>
      <protection locked="0"/>
    </xf>
    <xf numFmtId="38" fontId="27" fillId="0" borderId="60" xfId="3" applyFont="1" applyFill="1" applyBorder="1" applyAlignment="1" applyProtection="1">
      <alignment horizontal="right" vertical="center"/>
      <protection locked="0"/>
    </xf>
    <xf numFmtId="38" fontId="27" fillId="0" borderId="61" xfId="3" applyFont="1" applyFill="1" applyBorder="1" applyAlignment="1" applyProtection="1">
      <alignment horizontal="right" vertical="center"/>
      <protection locked="0"/>
    </xf>
    <xf numFmtId="0" fontId="19" fillId="0" borderId="1" xfId="2" applyBorder="1" applyAlignment="1">
      <alignment horizontal="left" vertical="top" wrapText="1"/>
    </xf>
    <xf numFmtId="38" fontId="19" fillId="0" borderId="1" xfId="3" applyFont="1" applyBorder="1" applyAlignment="1" applyProtection="1">
      <alignment horizontal="left" vertical="center" wrapText="1"/>
      <protection locked="0"/>
    </xf>
    <xf numFmtId="38" fontId="19" fillId="0" borderId="35" xfId="3" applyFont="1" applyFill="1" applyBorder="1" applyAlignment="1" applyProtection="1">
      <alignment horizontal="left" vertical="center"/>
      <protection locked="0"/>
    </xf>
    <xf numFmtId="38" fontId="19" fillId="0" borderId="10" xfId="3" applyFont="1" applyBorder="1" applyAlignment="1">
      <alignment horizontal="center" vertical="center"/>
    </xf>
    <xf numFmtId="38" fontId="19" fillId="0" borderId="11" xfId="3" applyFont="1" applyBorder="1" applyAlignment="1">
      <alignment horizontal="center" vertical="center"/>
    </xf>
    <xf numFmtId="38" fontId="19" fillId="0" borderId="12" xfId="3" applyFont="1" applyBorder="1" applyAlignment="1">
      <alignment horizontal="center" vertical="center"/>
    </xf>
    <xf numFmtId="38" fontId="19" fillId="0" borderId="58" xfId="3" applyFont="1" applyFill="1" applyBorder="1" applyAlignment="1" applyProtection="1">
      <alignment horizontal="left" vertical="center"/>
      <protection locked="0"/>
    </xf>
    <xf numFmtId="38" fontId="19" fillId="0" borderId="31" xfId="3" applyFont="1" applyFill="1" applyBorder="1" applyAlignment="1" applyProtection="1">
      <alignment horizontal="left" vertical="center"/>
      <protection locked="0"/>
    </xf>
    <xf numFmtId="38" fontId="19" fillId="0" borderId="33" xfId="3" applyFont="1" applyFill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 textRotation="255"/>
    </xf>
    <xf numFmtId="0" fontId="2" fillId="3" borderId="4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9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38" fontId="13" fillId="0" borderId="27" xfId="1" applyFont="1" applyFill="1" applyBorder="1" applyAlignment="1">
      <alignment horizontal="right" vertical="center"/>
    </xf>
    <xf numFmtId="38" fontId="13" fillId="0" borderId="17" xfId="1" applyFont="1" applyFill="1" applyBorder="1" applyAlignment="1">
      <alignment horizontal="right" vertical="center"/>
    </xf>
    <xf numFmtId="38" fontId="15" fillId="0" borderId="27" xfId="1" applyFont="1" applyFill="1" applyBorder="1" applyAlignment="1">
      <alignment horizontal="right" vertical="center"/>
    </xf>
    <xf numFmtId="38" fontId="15" fillId="0" borderId="28" xfId="1" applyFont="1" applyFill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38" fontId="13" fillId="0" borderId="1" xfId="1" applyFont="1" applyFill="1" applyBorder="1" applyAlignment="1">
      <alignment horizontal="right" vertical="center"/>
    </xf>
    <xf numFmtId="38" fontId="13" fillId="0" borderId="10" xfId="1" applyFont="1" applyFill="1" applyBorder="1" applyAlignment="1">
      <alignment horizontal="right" vertical="center"/>
    </xf>
    <xf numFmtId="38" fontId="15" fillId="0" borderId="48" xfId="1" quotePrefix="1" applyFont="1" applyFill="1" applyBorder="1" applyAlignment="1">
      <alignment horizontal="center" vertical="center"/>
    </xf>
    <xf numFmtId="38" fontId="15" fillId="0" borderId="45" xfId="1" quotePrefix="1" applyFont="1" applyFill="1" applyBorder="1" applyAlignment="1">
      <alignment horizontal="center" vertical="center"/>
    </xf>
    <xf numFmtId="38" fontId="15" fillId="0" borderId="49" xfId="1" quotePrefix="1" applyFont="1" applyFill="1" applyBorder="1" applyAlignment="1">
      <alignment horizontal="center" vertical="center"/>
    </xf>
    <xf numFmtId="38" fontId="15" fillId="0" borderId="46" xfId="1" quotePrefix="1" applyFont="1" applyFill="1" applyBorder="1" applyAlignment="1">
      <alignment horizontal="center" vertical="center"/>
    </xf>
    <xf numFmtId="38" fontId="15" fillId="0" borderId="50" xfId="1" quotePrefix="1" applyFont="1" applyFill="1" applyBorder="1" applyAlignment="1">
      <alignment horizontal="center" vertical="center"/>
    </xf>
    <xf numFmtId="38" fontId="15" fillId="0" borderId="47" xfId="1" quotePrefix="1" applyFont="1" applyFill="1" applyBorder="1" applyAlignment="1">
      <alignment horizontal="center" vertical="center"/>
    </xf>
    <xf numFmtId="0" fontId="15" fillId="0" borderId="6" xfId="0" quotePrefix="1" applyFont="1" applyBorder="1" applyAlignment="1">
      <alignment horizontal="center" vertical="center"/>
    </xf>
    <xf numFmtId="0" fontId="15" fillId="0" borderId="7" xfId="0" quotePrefix="1" applyFont="1" applyBorder="1" applyAlignment="1">
      <alignment horizontal="center" vertical="center"/>
    </xf>
    <xf numFmtId="38" fontId="15" fillId="0" borderId="22" xfId="1" applyFont="1" applyFill="1" applyBorder="1" applyAlignment="1">
      <alignment horizontal="right" vertical="center"/>
    </xf>
    <xf numFmtId="38" fontId="15" fillId="0" borderId="23" xfId="1" applyFont="1" applyFill="1" applyBorder="1" applyAlignment="1">
      <alignment horizontal="right" vertical="center"/>
    </xf>
    <xf numFmtId="38" fontId="18" fillId="0" borderId="10" xfId="1" applyFont="1" applyBorder="1" applyAlignment="1">
      <alignment horizontal="left" vertical="center" wrapText="1"/>
    </xf>
    <xf numFmtId="38" fontId="18" fillId="0" borderId="11" xfId="1" applyFont="1" applyBorder="1" applyAlignment="1">
      <alignment horizontal="left" vertical="center" wrapText="1"/>
    </xf>
    <xf numFmtId="38" fontId="18" fillId="0" borderId="8" xfId="1" applyFont="1" applyBorder="1" applyAlignment="1">
      <alignment horizontal="left" vertical="center" wrapText="1"/>
    </xf>
    <xf numFmtId="38" fontId="13" fillId="0" borderId="56" xfId="1" applyFont="1" applyFill="1" applyBorder="1" applyAlignment="1">
      <alignment horizontal="right" vertical="center"/>
    </xf>
    <xf numFmtId="38" fontId="13" fillId="0" borderId="50" xfId="1" applyFont="1" applyFill="1" applyBorder="1" applyAlignment="1">
      <alignment horizontal="right" vertical="center"/>
    </xf>
    <xf numFmtId="38" fontId="15" fillId="0" borderId="24" xfId="1" applyFont="1" applyFill="1" applyBorder="1" applyAlignment="1">
      <alignment horizontal="right" vertical="center"/>
    </xf>
    <xf numFmtId="38" fontId="15" fillId="0" borderId="26" xfId="1" applyFont="1" applyFill="1" applyBorder="1" applyAlignment="1">
      <alignment horizontal="right" vertical="center"/>
    </xf>
    <xf numFmtId="177" fontId="13" fillId="0" borderId="51" xfId="0" applyNumberFormat="1" applyFont="1" applyBorder="1" applyAlignment="1">
      <alignment horizontal="center" vertical="center"/>
    </xf>
    <xf numFmtId="177" fontId="13" fillId="0" borderId="52" xfId="0" applyNumberFormat="1" applyFont="1" applyBorder="1" applyAlignment="1">
      <alignment horizontal="center" vertical="center"/>
    </xf>
    <xf numFmtId="3" fontId="15" fillId="0" borderId="8" xfId="0" applyNumberFormat="1" applyFont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38" fontId="15" fillId="0" borderId="53" xfId="1" applyFont="1" applyFill="1" applyBorder="1" applyAlignment="1">
      <alignment horizontal="right" vertical="center"/>
    </xf>
    <xf numFmtId="38" fontId="15" fillId="0" borderId="54" xfId="1" applyFont="1" applyFill="1" applyBorder="1" applyAlignment="1">
      <alignment horizontal="right" vertical="center"/>
    </xf>
    <xf numFmtId="38" fontId="13" fillId="0" borderId="53" xfId="1" applyFont="1" applyFill="1" applyBorder="1" applyAlignment="1">
      <alignment horizontal="right" vertical="center"/>
    </xf>
    <xf numFmtId="38" fontId="13" fillId="0" borderId="49" xfId="1" applyFont="1" applyFill="1" applyBorder="1" applyAlignment="1">
      <alignment horizontal="right" vertical="center"/>
    </xf>
    <xf numFmtId="38" fontId="13" fillId="0" borderId="22" xfId="1" applyFont="1" applyFill="1" applyBorder="1" applyAlignment="1">
      <alignment horizontal="right" vertical="center"/>
    </xf>
    <xf numFmtId="38" fontId="13" fillId="0" borderId="18" xfId="1" applyFont="1" applyFill="1" applyBorder="1" applyAlignment="1">
      <alignment horizontal="right" vertical="center"/>
    </xf>
    <xf numFmtId="38" fontId="13" fillId="0" borderId="24" xfId="1" applyFont="1" applyFill="1" applyBorder="1" applyAlignment="1">
      <alignment horizontal="right" vertical="center"/>
    </xf>
    <xf numFmtId="38" fontId="13" fillId="0" borderId="29" xfId="1" applyFont="1" applyFill="1" applyBorder="1" applyAlignment="1">
      <alignment horizontal="right" vertical="center"/>
    </xf>
    <xf numFmtId="177" fontId="13" fillId="0" borderId="34" xfId="0" applyNumberFormat="1" applyFont="1" applyBorder="1" applyAlignment="1" applyProtection="1">
      <alignment horizontal="center" vertical="center"/>
      <protection locked="0"/>
    </xf>
    <xf numFmtId="177" fontId="13" fillId="0" borderId="40" xfId="0" applyNumberFormat="1" applyFont="1" applyBorder="1" applyAlignment="1" applyProtection="1">
      <alignment horizontal="center" vertical="center"/>
      <protection locked="0"/>
    </xf>
    <xf numFmtId="177" fontId="13" fillId="0" borderId="35" xfId="0" applyNumberFormat="1" applyFont="1" applyBorder="1" applyAlignment="1" applyProtection="1">
      <alignment horizontal="center" vertical="center"/>
      <protection locked="0"/>
    </xf>
    <xf numFmtId="38" fontId="15" fillId="0" borderId="4" xfId="1" quotePrefix="1" applyFont="1" applyFill="1" applyBorder="1" applyAlignment="1">
      <alignment horizontal="center" vertical="center"/>
    </xf>
    <xf numFmtId="38" fontId="15" fillId="0" borderId="5" xfId="1" quotePrefix="1" applyFont="1" applyFill="1" applyBorder="1" applyAlignment="1">
      <alignment horizontal="center" vertical="center"/>
    </xf>
    <xf numFmtId="38" fontId="15" fillId="0" borderId="2" xfId="1" quotePrefix="1" applyFont="1" applyFill="1" applyBorder="1" applyAlignment="1">
      <alignment horizontal="center" vertical="center"/>
    </xf>
    <xf numFmtId="38" fontId="15" fillId="0" borderId="6" xfId="1" quotePrefix="1" applyFont="1" applyFill="1" applyBorder="1" applyAlignment="1">
      <alignment horizontal="center" vertical="center"/>
    </xf>
    <xf numFmtId="38" fontId="15" fillId="0" borderId="3" xfId="1" quotePrefix="1" applyFont="1" applyFill="1" applyBorder="1" applyAlignment="1">
      <alignment horizontal="center" vertical="center"/>
    </xf>
    <xf numFmtId="38" fontId="15" fillId="0" borderId="7" xfId="1" quotePrefix="1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7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FF"/>
      <color rgb="FFFFE1FF"/>
      <color rgb="FFFEE6E8"/>
      <color rgb="FFFFF2CC"/>
      <color rgb="FFCCFFFF"/>
      <color rgb="FFFFF9E5"/>
      <color rgb="FFD2FEE1"/>
      <color rgb="FFE7FE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18</xdr:row>
      <xdr:rowOff>8697</xdr:rowOff>
    </xdr:from>
    <xdr:to>
      <xdr:col>14</xdr:col>
      <xdr:colOff>8282</xdr:colOff>
      <xdr:row>19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63732" y="3272045"/>
          <a:ext cx="5850420" cy="45181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19</xdr:row>
      <xdr:rowOff>125016</xdr:rowOff>
    </xdr:from>
    <xdr:to>
      <xdr:col>8</xdr:col>
      <xdr:colOff>85932</xdr:colOff>
      <xdr:row>20</xdr:row>
      <xdr:rowOff>216125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19</xdr:row>
      <xdr:rowOff>125016</xdr:rowOff>
    </xdr:from>
    <xdr:to>
      <xdr:col>11</xdr:col>
      <xdr:colOff>85932</xdr:colOff>
      <xdr:row>20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27</xdr:row>
      <xdr:rowOff>29306</xdr:rowOff>
    </xdr:from>
    <xdr:to>
      <xdr:col>17</xdr:col>
      <xdr:colOff>16565</xdr:colOff>
      <xdr:row>28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78926" y="54871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28</xdr:row>
      <xdr:rowOff>125016</xdr:rowOff>
    </xdr:from>
    <xdr:to>
      <xdr:col>5</xdr:col>
      <xdr:colOff>85932</xdr:colOff>
      <xdr:row>29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rot="10800000">
          <a:off x="281582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28</xdr:row>
      <xdr:rowOff>125016</xdr:rowOff>
    </xdr:from>
    <xdr:to>
      <xdr:col>8</xdr:col>
      <xdr:colOff>85932</xdr:colOff>
      <xdr:row>29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0800000">
          <a:off x="433030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28</xdr:row>
      <xdr:rowOff>125016</xdr:rowOff>
    </xdr:from>
    <xdr:to>
      <xdr:col>11</xdr:col>
      <xdr:colOff>85932</xdr:colOff>
      <xdr:row>29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800000">
          <a:off x="584477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28</xdr:row>
      <xdr:rowOff>124239</xdr:rowOff>
    </xdr:from>
    <xdr:to>
      <xdr:col>2</xdr:col>
      <xdr:colOff>106899</xdr:colOff>
      <xdr:row>29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0800000">
          <a:off x="1323561" y="58201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28</xdr:row>
      <xdr:rowOff>125016</xdr:rowOff>
    </xdr:from>
    <xdr:to>
      <xdr:col>14</xdr:col>
      <xdr:colOff>85932</xdr:colOff>
      <xdr:row>29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10800000">
          <a:off x="735925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422413</xdr:colOff>
      <xdr:row>19</xdr:row>
      <xdr:rowOff>132523</xdr:rowOff>
    </xdr:from>
    <xdr:to>
      <xdr:col>5</xdr:col>
      <xdr:colOff>73768</xdr:colOff>
      <xdr:row>20</xdr:row>
      <xdr:rowOff>223632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0800000">
          <a:off x="2807804" y="394252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76"/>
  <sheetViews>
    <sheetView tabSelected="1" view="pageBreakPreview" zoomScaleNormal="100" zoomScaleSheetLayoutView="100" workbookViewId="0">
      <selection activeCell="C4" sqref="C4:L4"/>
    </sheetView>
  </sheetViews>
  <sheetFormatPr defaultRowHeight="13.5"/>
  <cols>
    <col min="1" max="1" width="9" style="40"/>
    <col min="2" max="2" width="15.875" style="40" customWidth="1"/>
    <col min="3" max="3" width="14.25" style="40" customWidth="1"/>
    <col min="4" max="4" width="14.875" style="59" customWidth="1"/>
    <col min="5" max="5" width="10.375" style="40" customWidth="1"/>
    <col min="6" max="6" width="5.375" style="40" customWidth="1"/>
    <col min="7" max="7" width="3.25" style="40" customWidth="1"/>
    <col min="8" max="8" width="7.125" style="40" bestFit="1" customWidth="1"/>
    <col min="9" max="9" width="5.375" style="40" customWidth="1"/>
    <col min="10" max="10" width="3.625" style="40" customWidth="1"/>
    <col min="11" max="11" width="7" style="40" bestFit="1" customWidth="1"/>
    <col min="12" max="12" width="9" style="40"/>
    <col min="13" max="13" width="24.5" style="40" hidden="1" customWidth="1"/>
    <col min="14" max="14" width="9" style="40" hidden="1" customWidth="1"/>
    <col min="15" max="257" width="9" style="40"/>
    <col min="258" max="258" width="11.625" style="40" customWidth="1"/>
    <col min="259" max="259" width="10.25" style="40" customWidth="1"/>
    <col min="260" max="260" width="14.875" style="40" customWidth="1"/>
    <col min="261" max="261" width="10.375" style="40" customWidth="1"/>
    <col min="262" max="262" width="5.375" style="40" customWidth="1"/>
    <col min="263" max="263" width="3.25" style="40" customWidth="1"/>
    <col min="264" max="264" width="7.125" style="40" bestFit="1" customWidth="1"/>
    <col min="265" max="265" width="5.375" style="40" customWidth="1"/>
    <col min="266" max="266" width="25.875" style="40" customWidth="1"/>
    <col min="267" max="513" width="9" style="40"/>
    <col min="514" max="514" width="11.625" style="40" customWidth="1"/>
    <col min="515" max="515" width="10.25" style="40" customWidth="1"/>
    <col min="516" max="516" width="14.875" style="40" customWidth="1"/>
    <col min="517" max="517" width="10.375" style="40" customWidth="1"/>
    <col min="518" max="518" width="5.375" style="40" customWidth="1"/>
    <col min="519" max="519" width="3.25" style="40" customWidth="1"/>
    <col min="520" max="520" width="7.125" style="40" bestFit="1" customWidth="1"/>
    <col min="521" max="521" width="5.375" style="40" customWidth="1"/>
    <col min="522" max="522" width="25.875" style="40" customWidth="1"/>
    <col min="523" max="769" width="9" style="40"/>
    <col min="770" max="770" width="11.625" style="40" customWidth="1"/>
    <col min="771" max="771" width="10.25" style="40" customWidth="1"/>
    <col min="772" max="772" width="14.875" style="40" customWidth="1"/>
    <col min="773" max="773" width="10.375" style="40" customWidth="1"/>
    <col min="774" max="774" width="5.375" style="40" customWidth="1"/>
    <col min="775" max="775" width="3.25" style="40" customWidth="1"/>
    <col min="776" max="776" width="7.125" style="40" bestFit="1" customWidth="1"/>
    <col min="777" max="777" width="5.375" style="40" customWidth="1"/>
    <col min="778" max="778" width="25.875" style="40" customWidth="1"/>
    <col min="779" max="1025" width="9" style="40"/>
    <col min="1026" max="1026" width="11.625" style="40" customWidth="1"/>
    <col min="1027" max="1027" width="10.25" style="40" customWidth="1"/>
    <col min="1028" max="1028" width="14.875" style="40" customWidth="1"/>
    <col min="1029" max="1029" width="10.375" style="40" customWidth="1"/>
    <col min="1030" max="1030" width="5.375" style="40" customWidth="1"/>
    <col min="1031" max="1031" width="3.25" style="40" customWidth="1"/>
    <col min="1032" max="1032" width="7.125" style="40" bestFit="1" customWidth="1"/>
    <col min="1033" max="1033" width="5.375" style="40" customWidth="1"/>
    <col min="1034" max="1034" width="25.875" style="40" customWidth="1"/>
    <col min="1035" max="1281" width="9" style="40"/>
    <col min="1282" max="1282" width="11.625" style="40" customWidth="1"/>
    <col min="1283" max="1283" width="10.25" style="40" customWidth="1"/>
    <col min="1284" max="1284" width="14.875" style="40" customWidth="1"/>
    <col min="1285" max="1285" width="10.375" style="40" customWidth="1"/>
    <col min="1286" max="1286" width="5.375" style="40" customWidth="1"/>
    <col min="1287" max="1287" width="3.25" style="40" customWidth="1"/>
    <col min="1288" max="1288" width="7.125" style="40" bestFit="1" customWidth="1"/>
    <col min="1289" max="1289" width="5.375" style="40" customWidth="1"/>
    <col min="1290" max="1290" width="25.875" style="40" customWidth="1"/>
    <col min="1291" max="1537" width="9" style="40"/>
    <col min="1538" max="1538" width="11.625" style="40" customWidth="1"/>
    <col min="1539" max="1539" width="10.25" style="40" customWidth="1"/>
    <col min="1540" max="1540" width="14.875" style="40" customWidth="1"/>
    <col min="1541" max="1541" width="10.375" style="40" customWidth="1"/>
    <col min="1542" max="1542" width="5.375" style="40" customWidth="1"/>
    <col min="1543" max="1543" width="3.25" style="40" customWidth="1"/>
    <col min="1544" max="1544" width="7.125" style="40" bestFit="1" customWidth="1"/>
    <col min="1545" max="1545" width="5.375" style="40" customWidth="1"/>
    <col min="1546" max="1546" width="25.875" style="40" customWidth="1"/>
    <col min="1547" max="1793" width="9" style="40"/>
    <col min="1794" max="1794" width="11.625" style="40" customWidth="1"/>
    <col min="1795" max="1795" width="10.25" style="40" customWidth="1"/>
    <col min="1796" max="1796" width="14.875" style="40" customWidth="1"/>
    <col min="1797" max="1797" width="10.375" style="40" customWidth="1"/>
    <col min="1798" max="1798" width="5.375" style="40" customWidth="1"/>
    <col min="1799" max="1799" width="3.25" style="40" customWidth="1"/>
    <col min="1800" max="1800" width="7.125" style="40" bestFit="1" customWidth="1"/>
    <col min="1801" max="1801" width="5.375" style="40" customWidth="1"/>
    <col min="1802" max="1802" width="25.875" style="40" customWidth="1"/>
    <col min="1803" max="2049" width="9" style="40"/>
    <col min="2050" max="2050" width="11.625" style="40" customWidth="1"/>
    <col min="2051" max="2051" width="10.25" style="40" customWidth="1"/>
    <col min="2052" max="2052" width="14.875" style="40" customWidth="1"/>
    <col min="2053" max="2053" width="10.375" style="40" customWidth="1"/>
    <col min="2054" max="2054" width="5.375" style="40" customWidth="1"/>
    <col min="2055" max="2055" width="3.25" style="40" customWidth="1"/>
    <col min="2056" max="2056" width="7.125" style="40" bestFit="1" customWidth="1"/>
    <col min="2057" max="2057" width="5.375" style="40" customWidth="1"/>
    <col min="2058" max="2058" width="25.875" style="40" customWidth="1"/>
    <col min="2059" max="2305" width="9" style="40"/>
    <col min="2306" max="2306" width="11.625" style="40" customWidth="1"/>
    <col min="2307" max="2307" width="10.25" style="40" customWidth="1"/>
    <col min="2308" max="2308" width="14.875" style="40" customWidth="1"/>
    <col min="2309" max="2309" width="10.375" style="40" customWidth="1"/>
    <col min="2310" max="2310" width="5.375" style="40" customWidth="1"/>
    <col min="2311" max="2311" width="3.25" style="40" customWidth="1"/>
    <col min="2312" max="2312" width="7.125" style="40" bestFit="1" customWidth="1"/>
    <col min="2313" max="2313" width="5.375" style="40" customWidth="1"/>
    <col min="2314" max="2314" width="25.875" style="40" customWidth="1"/>
    <col min="2315" max="2561" width="9" style="40"/>
    <col min="2562" max="2562" width="11.625" style="40" customWidth="1"/>
    <col min="2563" max="2563" width="10.25" style="40" customWidth="1"/>
    <col min="2564" max="2564" width="14.875" style="40" customWidth="1"/>
    <col min="2565" max="2565" width="10.375" style="40" customWidth="1"/>
    <col min="2566" max="2566" width="5.375" style="40" customWidth="1"/>
    <col min="2567" max="2567" width="3.25" style="40" customWidth="1"/>
    <col min="2568" max="2568" width="7.125" style="40" bestFit="1" customWidth="1"/>
    <col min="2569" max="2569" width="5.375" style="40" customWidth="1"/>
    <col min="2570" max="2570" width="25.875" style="40" customWidth="1"/>
    <col min="2571" max="2817" width="9" style="40"/>
    <col min="2818" max="2818" width="11.625" style="40" customWidth="1"/>
    <col min="2819" max="2819" width="10.25" style="40" customWidth="1"/>
    <col min="2820" max="2820" width="14.875" style="40" customWidth="1"/>
    <col min="2821" max="2821" width="10.375" style="40" customWidth="1"/>
    <col min="2822" max="2822" width="5.375" style="40" customWidth="1"/>
    <col min="2823" max="2823" width="3.25" style="40" customWidth="1"/>
    <col min="2824" max="2824" width="7.125" style="40" bestFit="1" customWidth="1"/>
    <col min="2825" max="2825" width="5.375" style="40" customWidth="1"/>
    <col min="2826" max="2826" width="25.875" style="40" customWidth="1"/>
    <col min="2827" max="3073" width="9" style="40"/>
    <col min="3074" max="3074" width="11.625" style="40" customWidth="1"/>
    <col min="3075" max="3075" width="10.25" style="40" customWidth="1"/>
    <col min="3076" max="3076" width="14.875" style="40" customWidth="1"/>
    <col min="3077" max="3077" width="10.375" style="40" customWidth="1"/>
    <col min="3078" max="3078" width="5.375" style="40" customWidth="1"/>
    <col min="3079" max="3079" width="3.25" style="40" customWidth="1"/>
    <col min="3080" max="3080" width="7.125" style="40" bestFit="1" customWidth="1"/>
    <col min="3081" max="3081" width="5.375" style="40" customWidth="1"/>
    <col min="3082" max="3082" width="25.875" style="40" customWidth="1"/>
    <col min="3083" max="3329" width="9" style="40"/>
    <col min="3330" max="3330" width="11.625" style="40" customWidth="1"/>
    <col min="3331" max="3331" width="10.25" style="40" customWidth="1"/>
    <col min="3332" max="3332" width="14.875" style="40" customWidth="1"/>
    <col min="3333" max="3333" width="10.375" style="40" customWidth="1"/>
    <col min="3334" max="3334" width="5.375" style="40" customWidth="1"/>
    <col min="3335" max="3335" width="3.25" style="40" customWidth="1"/>
    <col min="3336" max="3336" width="7.125" style="40" bestFit="1" customWidth="1"/>
    <col min="3337" max="3337" width="5.375" style="40" customWidth="1"/>
    <col min="3338" max="3338" width="25.875" style="40" customWidth="1"/>
    <col min="3339" max="3585" width="9" style="40"/>
    <col min="3586" max="3586" width="11.625" style="40" customWidth="1"/>
    <col min="3587" max="3587" width="10.25" style="40" customWidth="1"/>
    <col min="3588" max="3588" width="14.875" style="40" customWidth="1"/>
    <col min="3589" max="3589" width="10.375" style="40" customWidth="1"/>
    <col min="3590" max="3590" width="5.375" style="40" customWidth="1"/>
    <col min="3591" max="3591" width="3.25" style="40" customWidth="1"/>
    <col min="3592" max="3592" width="7.125" style="40" bestFit="1" customWidth="1"/>
    <col min="3593" max="3593" width="5.375" style="40" customWidth="1"/>
    <col min="3594" max="3594" width="25.875" style="40" customWidth="1"/>
    <col min="3595" max="3841" width="9" style="40"/>
    <col min="3842" max="3842" width="11.625" style="40" customWidth="1"/>
    <col min="3843" max="3843" width="10.25" style="40" customWidth="1"/>
    <col min="3844" max="3844" width="14.875" style="40" customWidth="1"/>
    <col min="3845" max="3845" width="10.375" style="40" customWidth="1"/>
    <col min="3846" max="3846" width="5.375" style="40" customWidth="1"/>
    <col min="3847" max="3847" width="3.25" style="40" customWidth="1"/>
    <col min="3848" max="3848" width="7.125" style="40" bestFit="1" customWidth="1"/>
    <col min="3849" max="3849" width="5.375" style="40" customWidth="1"/>
    <col min="3850" max="3850" width="25.875" style="40" customWidth="1"/>
    <col min="3851" max="4097" width="9" style="40"/>
    <col min="4098" max="4098" width="11.625" style="40" customWidth="1"/>
    <col min="4099" max="4099" width="10.25" style="40" customWidth="1"/>
    <col min="4100" max="4100" width="14.875" style="40" customWidth="1"/>
    <col min="4101" max="4101" width="10.375" style="40" customWidth="1"/>
    <col min="4102" max="4102" width="5.375" style="40" customWidth="1"/>
    <col min="4103" max="4103" width="3.25" style="40" customWidth="1"/>
    <col min="4104" max="4104" width="7.125" style="40" bestFit="1" customWidth="1"/>
    <col min="4105" max="4105" width="5.375" style="40" customWidth="1"/>
    <col min="4106" max="4106" width="25.875" style="40" customWidth="1"/>
    <col min="4107" max="4353" width="9" style="40"/>
    <col min="4354" max="4354" width="11.625" style="40" customWidth="1"/>
    <col min="4355" max="4355" width="10.25" style="40" customWidth="1"/>
    <col min="4356" max="4356" width="14.875" style="40" customWidth="1"/>
    <col min="4357" max="4357" width="10.375" style="40" customWidth="1"/>
    <col min="4358" max="4358" width="5.375" style="40" customWidth="1"/>
    <col min="4359" max="4359" width="3.25" style="40" customWidth="1"/>
    <col min="4360" max="4360" width="7.125" style="40" bestFit="1" customWidth="1"/>
    <col min="4361" max="4361" width="5.375" style="40" customWidth="1"/>
    <col min="4362" max="4362" width="25.875" style="40" customWidth="1"/>
    <col min="4363" max="4609" width="9" style="40"/>
    <col min="4610" max="4610" width="11.625" style="40" customWidth="1"/>
    <col min="4611" max="4611" width="10.25" style="40" customWidth="1"/>
    <col min="4612" max="4612" width="14.875" style="40" customWidth="1"/>
    <col min="4613" max="4613" width="10.375" style="40" customWidth="1"/>
    <col min="4614" max="4614" width="5.375" style="40" customWidth="1"/>
    <col min="4615" max="4615" width="3.25" style="40" customWidth="1"/>
    <col min="4616" max="4616" width="7.125" style="40" bestFit="1" customWidth="1"/>
    <col min="4617" max="4617" width="5.375" style="40" customWidth="1"/>
    <col min="4618" max="4618" width="25.875" style="40" customWidth="1"/>
    <col min="4619" max="4865" width="9" style="40"/>
    <col min="4866" max="4866" width="11.625" style="40" customWidth="1"/>
    <col min="4867" max="4867" width="10.25" style="40" customWidth="1"/>
    <col min="4868" max="4868" width="14.875" style="40" customWidth="1"/>
    <col min="4869" max="4869" width="10.375" style="40" customWidth="1"/>
    <col min="4870" max="4870" width="5.375" style="40" customWidth="1"/>
    <col min="4871" max="4871" width="3.25" style="40" customWidth="1"/>
    <col min="4872" max="4872" width="7.125" style="40" bestFit="1" customWidth="1"/>
    <col min="4873" max="4873" width="5.375" style="40" customWidth="1"/>
    <col min="4874" max="4874" width="25.875" style="40" customWidth="1"/>
    <col min="4875" max="5121" width="9" style="40"/>
    <col min="5122" max="5122" width="11.625" style="40" customWidth="1"/>
    <col min="5123" max="5123" width="10.25" style="40" customWidth="1"/>
    <col min="5124" max="5124" width="14.875" style="40" customWidth="1"/>
    <col min="5125" max="5125" width="10.375" style="40" customWidth="1"/>
    <col min="5126" max="5126" width="5.375" style="40" customWidth="1"/>
    <col min="5127" max="5127" width="3.25" style="40" customWidth="1"/>
    <col min="5128" max="5128" width="7.125" style="40" bestFit="1" customWidth="1"/>
    <col min="5129" max="5129" width="5.375" style="40" customWidth="1"/>
    <col min="5130" max="5130" width="25.875" style="40" customWidth="1"/>
    <col min="5131" max="5377" width="9" style="40"/>
    <col min="5378" max="5378" width="11.625" style="40" customWidth="1"/>
    <col min="5379" max="5379" width="10.25" style="40" customWidth="1"/>
    <col min="5380" max="5380" width="14.875" style="40" customWidth="1"/>
    <col min="5381" max="5381" width="10.375" style="40" customWidth="1"/>
    <col min="5382" max="5382" width="5.375" style="40" customWidth="1"/>
    <col min="5383" max="5383" width="3.25" style="40" customWidth="1"/>
    <col min="5384" max="5384" width="7.125" style="40" bestFit="1" customWidth="1"/>
    <col min="5385" max="5385" width="5.375" style="40" customWidth="1"/>
    <col min="5386" max="5386" width="25.875" style="40" customWidth="1"/>
    <col min="5387" max="5633" width="9" style="40"/>
    <col min="5634" max="5634" width="11.625" style="40" customWidth="1"/>
    <col min="5635" max="5635" width="10.25" style="40" customWidth="1"/>
    <col min="5636" max="5636" width="14.875" style="40" customWidth="1"/>
    <col min="5637" max="5637" width="10.375" style="40" customWidth="1"/>
    <col min="5638" max="5638" width="5.375" style="40" customWidth="1"/>
    <col min="5639" max="5639" width="3.25" style="40" customWidth="1"/>
    <col min="5640" max="5640" width="7.125" style="40" bestFit="1" customWidth="1"/>
    <col min="5641" max="5641" width="5.375" style="40" customWidth="1"/>
    <col min="5642" max="5642" width="25.875" style="40" customWidth="1"/>
    <col min="5643" max="5889" width="9" style="40"/>
    <col min="5890" max="5890" width="11.625" style="40" customWidth="1"/>
    <col min="5891" max="5891" width="10.25" style="40" customWidth="1"/>
    <col min="5892" max="5892" width="14.875" style="40" customWidth="1"/>
    <col min="5893" max="5893" width="10.375" style="40" customWidth="1"/>
    <col min="5894" max="5894" width="5.375" style="40" customWidth="1"/>
    <col min="5895" max="5895" width="3.25" style="40" customWidth="1"/>
    <col min="5896" max="5896" width="7.125" style="40" bestFit="1" customWidth="1"/>
    <col min="5897" max="5897" width="5.375" style="40" customWidth="1"/>
    <col min="5898" max="5898" width="25.875" style="40" customWidth="1"/>
    <col min="5899" max="6145" width="9" style="40"/>
    <col min="6146" max="6146" width="11.625" style="40" customWidth="1"/>
    <col min="6147" max="6147" width="10.25" style="40" customWidth="1"/>
    <col min="6148" max="6148" width="14.875" style="40" customWidth="1"/>
    <col min="6149" max="6149" width="10.375" style="40" customWidth="1"/>
    <col min="6150" max="6150" width="5.375" style="40" customWidth="1"/>
    <col min="6151" max="6151" width="3.25" style="40" customWidth="1"/>
    <col min="6152" max="6152" width="7.125" style="40" bestFit="1" customWidth="1"/>
    <col min="6153" max="6153" width="5.375" style="40" customWidth="1"/>
    <col min="6154" max="6154" width="25.875" style="40" customWidth="1"/>
    <col min="6155" max="6401" width="9" style="40"/>
    <col min="6402" max="6402" width="11.625" style="40" customWidth="1"/>
    <col min="6403" max="6403" width="10.25" style="40" customWidth="1"/>
    <col min="6404" max="6404" width="14.875" style="40" customWidth="1"/>
    <col min="6405" max="6405" width="10.375" style="40" customWidth="1"/>
    <col min="6406" max="6406" width="5.375" style="40" customWidth="1"/>
    <col min="6407" max="6407" width="3.25" style="40" customWidth="1"/>
    <col min="6408" max="6408" width="7.125" style="40" bestFit="1" customWidth="1"/>
    <col min="6409" max="6409" width="5.375" style="40" customWidth="1"/>
    <col min="6410" max="6410" width="25.875" style="40" customWidth="1"/>
    <col min="6411" max="6657" width="9" style="40"/>
    <col min="6658" max="6658" width="11.625" style="40" customWidth="1"/>
    <col min="6659" max="6659" width="10.25" style="40" customWidth="1"/>
    <col min="6660" max="6660" width="14.875" style="40" customWidth="1"/>
    <col min="6661" max="6661" width="10.375" style="40" customWidth="1"/>
    <col min="6662" max="6662" width="5.375" style="40" customWidth="1"/>
    <col min="6663" max="6663" width="3.25" style="40" customWidth="1"/>
    <col min="6664" max="6664" width="7.125" style="40" bestFit="1" customWidth="1"/>
    <col min="6665" max="6665" width="5.375" style="40" customWidth="1"/>
    <col min="6666" max="6666" width="25.875" style="40" customWidth="1"/>
    <col min="6667" max="6913" width="9" style="40"/>
    <col min="6914" max="6914" width="11.625" style="40" customWidth="1"/>
    <col min="6915" max="6915" width="10.25" style="40" customWidth="1"/>
    <col min="6916" max="6916" width="14.875" style="40" customWidth="1"/>
    <col min="6917" max="6917" width="10.375" style="40" customWidth="1"/>
    <col min="6918" max="6918" width="5.375" style="40" customWidth="1"/>
    <col min="6919" max="6919" width="3.25" style="40" customWidth="1"/>
    <col min="6920" max="6920" width="7.125" style="40" bestFit="1" customWidth="1"/>
    <col min="6921" max="6921" width="5.375" style="40" customWidth="1"/>
    <col min="6922" max="6922" width="25.875" style="40" customWidth="1"/>
    <col min="6923" max="7169" width="9" style="40"/>
    <col min="7170" max="7170" width="11.625" style="40" customWidth="1"/>
    <col min="7171" max="7171" width="10.25" style="40" customWidth="1"/>
    <col min="7172" max="7172" width="14.875" style="40" customWidth="1"/>
    <col min="7173" max="7173" width="10.375" style="40" customWidth="1"/>
    <col min="7174" max="7174" width="5.375" style="40" customWidth="1"/>
    <col min="7175" max="7175" width="3.25" style="40" customWidth="1"/>
    <col min="7176" max="7176" width="7.125" style="40" bestFit="1" customWidth="1"/>
    <col min="7177" max="7177" width="5.375" style="40" customWidth="1"/>
    <col min="7178" max="7178" width="25.875" style="40" customWidth="1"/>
    <col min="7179" max="7425" width="9" style="40"/>
    <col min="7426" max="7426" width="11.625" style="40" customWidth="1"/>
    <col min="7427" max="7427" width="10.25" style="40" customWidth="1"/>
    <col min="7428" max="7428" width="14.875" style="40" customWidth="1"/>
    <col min="7429" max="7429" width="10.375" style="40" customWidth="1"/>
    <col min="7430" max="7430" width="5.375" style="40" customWidth="1"/>
    <col min="7431" max="7431" width="3.25" style="40" customWidth="1"/>
    <col min="7432" max="7432" width="7.125" style="40" bestFit="1" customWidth="1"/>
    <col min="7433" max="7433" width="5.375" style="40" customWidth="1"/>
    <col min="7434" max="7434" width="25.875" style="40" customWidth="1"/>
    <col min="7435" max="7681" width="9" style="40"/>
    <col min="7682" max="7682" width="11.625" style="40" customWidth="1"/>
    <col min="7683" max="7683" width="10.25" style="40" customWidth="1"/>
    <col min="7684" max="7684" width="14.875" style="40" customWidth="1"/>
    <col min="7685" max="7685" width="10.375" style="40" customWidth="1"/>
    <col min="7686" max="7686" width="5.375" style="40" customWidth="1"/>
    <col min="7687" max="7687" width="3.25" style="40" customWidth="1"/>
    <col min="7688" max="7688" width="7.125" style="40" bestFit="1" customWidth="1"/>
    <col min="7689" max="7689" width="5.375" style="40" customWidth="1"/>
    <col min="7690" max="7690" width="25.875" style="40" customWidth="1"/>
    <col min="7691" max="7937" width="9" style="40"/>
    <col min="7938" max="7938" width="11.625" style="40" customWidth="1"/>
    <col min="7939" max="7939" width="10.25" style="40" customWidth="1"/>
    <col min="7940" max="7940" width="14.875" style="40" customWidth="1"/>
    <col min="7941" max="7941" width="10.375" style="40" customWidth="1"/>
    <col min="7942" max="7942" width="5.375" style="40" customWidth="1"/>
    <col min="7943" max="7943" width="3.25" style="40" customWidth="1"/>
    <col min="7944" max="7944" width="7.125" style="40" bestFit="1" customWidth="1"/>
    <col min="7945" max="7945" width="5.375" style="40" customWidth="1"/>
    <col min="7946" max="7946" width="25.875" style="40" customWidth="1"/>
    <col min="7947" max="8193" width="9" style="40"/>
    <col min="8194" max="8194" width="11.625" style="40" customWidth="1"/>
    <col min="8195" max="8195" width="10.25" style="40" customWidth="1"/>
    <col min="8196" max="8196" width="14.875" style="40" customWidth="1"/>
    <col min="8197" max="8197" width="10.375" style="40" customWidth="1"/>
    <col min="8198" max="8198" width="5.375" style="40" customWidth="1"/>
    <col min="8199" max="8199" width="3.25" style="40" customWidth="1"/>
    <col min="8200" max="8200" width="7.125" style="40" bestFit="1" customWidth="1"/>
    <col min="8201" max="8201" width="5.375" style="40" customWidth="1"/>
    <col min="8202" max="8202" width="25.875" style="40" customWidth="1"/>
    <col min="8203" max="8449" width="9" style="40"/>
    <col min="8450" max="8450" width="11.625" style="40" customWidth="1"/>
    <col min="8451" max="8451" width="10.25" style="40" customWidth="1"/>
    <col min="8452" max="8452" width="14.875" style="40" customWidth="1"/>
    <col min="8453" max="8453" width="10.375" style="40" customWidth="1"/>
    <col min="8454" max="8454" width="5.375" style="40" customWidth="1"/>
    <col min="8455" max="8455" width="3.25" style="40" customWidth="1"/>
    <col min="8456" max="8456" width="7.125" style="40" bestFit="1" customWidth="1"/>
    <col min="8457" max="8457" width="5.375" style="40" customWidth="1"/>
    <col min="8458" max="8458" width="25.875" style="40" customWidth="1"/>
    <col min="8459" max="8705" width="9" style="40"/>
    <col min="8706" max="8706" width="11.625" style="40" customWidth="1"/>
    <col min="8707" max="8707" width="10.25" style="40" customWidth="1"/>
    <col min="8708" max="8708" width="14.875" style="40" customWidth="1"/>
    <col min="8709" max="8709" width="10.375" style="40" customWidth="1"/>
    <col min="8710" max="8710" width="5.375" style="40" customWidth="1"/>
    <col min="8711" max="8711" width="3.25" style="40" customWidth="1"/>
    <col min="8712" max="8712" width="7.125" style="40" bestFit="1" customWidth="1"/>
    <col min="8713" max="8713" width="5.375" style="40" customWidth="1"/>
    <col min="8714" max="8714" width="25.875" style="40" customWidth="1"/>
    <col min="8715" max="8961" width="9" style="40"/>
    <col min="8962" max="8962" width="11.625" style="40" customWidth="1"/>
    <col min="8963" max="8963" width="10.25" style="40" customWidth="1"/>
    <col min="8964" max="8964" width="14.875" style="40" customWidth="1"/>
    <col min="8965" max="8965" width="10.375" style="40" customWidth="1"/>
    <col min="8966" max="8966" width="5.375" style="40" customWidth="1"/>
    <col min="8967" max="8967" width="3.25" style="40" customWidth="1"/>
    <col min="8968" max="8968" width="7.125" style="40" bestFit="1" customWidth="1"/>
    <col min="8969" max="8969" width="5.375" style="40" customWidth="1"/>
    <col min="8970" max="8970" width="25.875" style="40" customWidth="1"/>
    <col min="8971" max="9217" width="9" style="40"/>
    <col min="9218" max="9218" width="11.625" style="40" customWidth="1"/>
    <col min="9219" max="9219" width="10.25" style="40" customWidth="1"/>
    <col min="9220" max="9220" width="14.875" style="40" customWidth="1"/>
    <col min="9221" max="9221" width="10.375" style="40" customWidth="1"/>
    <col min="9222" max="9222" width="5.375" style="40" customWidth="1"/>
    <col min="9223" max="9223" width="3.25" style="40" customWidth="1"/>
    <col min="9224" max="9224" width="7.125" style="40" bestFit="1" customWidth="1"/>
    <col min="9225" max="9225" width="5.375" style="40" customWidth="1"/>
    <col min="9226" max="9226" width="25.875" style="40" customWidth="1"/>
    <col min="9227" max="9473" width="9" style="40"/>
    <col min="9474" max="9474" width="11.625" style="40" customWidth="1"/>
    <col min="9475" max="9475" width="10.25" style="40" customWidth="1"/>
    <col min="9476" max="9476" width="14.875" style="40" customWidth="1"/>
    <col min="9477" max="9477" width="10.375" style="40" customWidth="1"/>
    <col min="9478" max="9478" width="5.375" style="40" customWidth="1"/>
    <col min="9479" max="9479" width="3.25" style="40" customWidth="1"/>
    <col min="9480" max="9480" width="7.125" style="40" bestFit="1" customWidth="1"/>
    <col min="9481" max="9481" width="5.375" style="40" customWidth="1"/>
    <col min="9482" max="9482" width="25.875" style="40" customWidth="1"/>
    <col min="9483" max="9729" width="9" style="40"/>
    <col min="9730" max="9730" width="11.625" style="40" customWidth="1"/>
    <col min="9731" max="9731" width="10.25" style="40" customWidth="1"/>
    <col min="9732" max="9732" width="14.875" style="40" customWidth="1"/>
    <col min="9733" max="9733" width="10.375" style="40" customWidth="1"/>
    <col min="9734" max="9734" width="5.375" style="40" customWidth="1"/>
    <col min="9735" max="9735" width="3.25" style="40" customWidth="1"/>
    <col min="9736" max="9736" width="7.125" style="40" bestFit="1" customWidth="1"/>
    <col min="9737" max="9737" width="5.375" style="40" customWidth="1"/>
    <col min="9738" max="9738" width="25.875" style="40" customWidth="1"/>
    <col min="9739" max="9985" width="9" style="40"/>
    <col min="9986" max="9986" width="11.625" style="40" customWidth="1"/>
    <col min="9987" max="9987" width="10.25" style="40" customWidth="1"/>
    <col min="9988" max="9988" width="14.875" style="40" customWidth="1"/>
    <col min="9989" max="9989" width="10.375" style="40" customWidth="1"/>
    <col min="9990" max="9990" width="5.375" style="40" customWidth="1"/>
    <col min="9991" max="9991" width="3.25" style="40" customWidth="1"/>
    <col min="9992" max="9992" width="7.125" style="40" bestFit="1" customWidth="1"/>
    <col min="9993" max="9993" width="5.375" style="40" customWidth="1"/>
    <col min="9994" max="9994" width="25.875" style="40" customWidth="1"/>
    <col min="9995" max="10241" width="9" style="40"/>
    <col min="10242" max="10242" width="11.625" style="40" customWidth="1"/>
    <col min="10243" max="10243" width="10.25" style="40" customWidth="1"/>
    <col min="10244" max="10244" width="14.875" style="40" customWidth="1"/>
    <col min="10245" max="10245" width="10.375" style="40" customWidth="1"/>
    <col min="10246" max="10246" width="5.375" style="40" customWidth="1"/>
    <col min="10247" max="10247" width="3.25" style="40" customWidth="1"/>
    <col min="10248" max="10248" width="7.125" style="40" bestFit="1" customWidth="1"/>
    <col min="10249" max="10249" width="5.375" style="40" customWidth="1"/>
    <col min="10250" max="10250" width="25.875" style="40" customWidth="1"/>
    <col min="10251" max="10497" width="9" style="40"/>
    <col min="10498" max="10498" width="11.625" style="40" customWidth="1"/>
    <col min="10499" max="10499" width="10.25" style="40" customWidth="1"/>
    <col min="10500" max="10500" width="14.875" style="40" customWidth="1"/>
    <col min="10501" max="10501" width="10.375" style="40" customWidth="1"/>
    <col min="10502" max="10502" width="5.375" style="40" customWidth="1"/>
    <col min="10503" max="10503" width="3.25" style="40" customWidth="1"/>
    <col min="10504" max="10504" width="7.125" style="40" bestFit="1" customWidth="1"/>
    <col min="10505" max="10505" width="5.375" style="40" customWidth="1"/>
    <col min="10506" max="10506" width="25.875" style="40" customWidth="1"/>
    <col min="10507" max="10753" width="9" style="40"/>
    <col min="10754" max="10754" width="11.625" style="40" customWidth="1"/>
    <col min="10755" max="10755" width="10.25" style="40" customWidth="1"/>
    <col min="10756" max="10756" width="14.875" style="40" customWidth="1"/>
    <col min="10757" max="10757" width="10.375" style="40" customWidth="1"/>
    <col min="10758" max="10758" width="5.375" style="40" customWidth="1"/>
    <col min="10759" max="10759" width="3.25" style="40" customWidth="1"/>
    <col min="10760" max="10760" width="7.125" style="40" bestFit="1" customWidth="1"/>
    <col min="10761" max="10761" width="5.375" style="40" customWidth="1"/>
    <col min="10762" max="10762" width="25.875" style="40" customWidth="1"/>
    <col min="10763" max="11009" width="9" style="40"/>
    <col min="11010" max="11010" width="11.625" style="40" customWidth="1"/>
    <col min="11011" max="11011" width="10.25" style="40" customWidth="1"/>
    <col min="11012" max="11012" width="14.875" style="40" customWidth="1"/>
    <col min="11013" max="11013" width="10.375" style="40" customWidth="1"/>
    <col min="11014" max="11014" width="5.375" style="40" customWidth="1"/>
    <col min="11015" max="11015" width="3.25" style="40" customWidth="1"/>
    <col min="11016" max="11016" width="7.125" style="40" bestFit="1" customWidth="1"/>
    <col min="11017" max="11017" width="5.375" style="40" customWidth="1"/>
    <col min="11018" max="11018" width="25.875" style="40" customWidth="1"/>
    <col min="11019" max="11265" width="9" style="40"/>
    <col min="11266" max="11266" width="11.625" style="40" customWidth="1"/>
    <col min="11267" max="11267" width="10.25" style="40" customWidth="1"/>
    <col min="11268" max="11268" width="14.875" style="40" customWidth="1"/>
    <col min="11269" max="11269" width="10.375" style="40" customWidth="1"/>
    <col min="11270" max="11270" width="5.375" style="40" customWidth="1"/>
    <col min="11271" max="11271" width="3.25" style="40" customWidth="1"/>
    <col min="11272" max="11272" width="7.125" style="40" bestFit="1" customWidth="1"/>
    <col min="11273" max="11273" width="5.375" style="40" customWidth="1"/>
    <col min="11274" max="11274" width="25.875" style="40" customWidth="1"/>
    <col min="11275" max="11521" width="9" style="40"/>
    <col min="11522" max="11522" width="11.625" style="40" customWidth="1"/>
    <col min="11523" max="11523" width="10.25" style="40" customWidth="1"/>
    <col min="11524" max="11524" width="14.875" style="40" customWidth="1"/>
    <col min="11525" max="11525" width="10.375" style="40" customWidth="1"/>
    <col min="11526" max="11526" width="5.375" style="40" customWidth="1"/>
    <col min="11527" max="11527" width="3.25" style="40" customWidth="1"/>
    <col min="11528" max="11528" width="7.125" style="40" bestFit="1" customWidth="1"/>
    <col min="11529" max="11529" width="5.375" style="40" customWidth="1"/>
    <col min="11530" max="11530" width="25.875" style="40" customWidth="1"/>
    <col min="11531" max="11777" width="9" style="40"/>
    <col min="11778" max="11778" width="11.625" style="40" customWidth="1"/>
    <col min="11779" max="11779" width="10.25" style="40" customWidth="1"/>
    <col min="11780" max="11780" width="14.875" style="40" customWidth="1"/>
    <col min="11781" max="11781" width="10.375" style="40" customWidth="1"/>
    <col min="11782" max="11782" width="5.375" style="40" customWidth="1"/>
    <col min="11783" max="11783" width="3.25" style="40" customWidth="1"/>
    <col min="11784" max="11784" width="7.125" style="40" bestFit="1" customWidth="1"/>
    <col min="11785" max="11785" width="5.375" style="40" customWidth="1"/>
    <col min="11786" max="11786" width="25.875" style="40" customWidth="1"/>
    <col min="11787" max="12033" width="9" style="40"/>
    <col min="12034" max="12034" width="11.625" style="40" customWidth="1"/>
    <col min="12035" max="12035" width="10.25" style="40" customWidth="1"/>
    <col min="12036" max="12036" width="14.875" style="40" customWidth="1"/>
    <col min="12037" max="12037" width="10.375" style="40" customWidth="1"/>
    <col min="12038" max="12038" width="5.375" style="40" customWidth="1"/>
    <col min="12039" max="12039" width="3.25" style="40" customWidth="1"/>
    <col min="12040" max="12040" width="7.125" style="40" bestFit="1" customWidth="1"/>
    <col min="12041" max="12041" width="5.375" style="40" customWidth="1"/>
    <col min="12042" max="12042" width="25.875" style="40" customWidth="1"/>
    <col min="12043" max="12289" width="9" style="40"/>
    <col min="12290" max="12290" width="11.625" style="40" customWidth="1"/>
    <col min="12291" max="12291" width="10.25" style="40" customWidth="1"/>
    <col min="12292" max="12292" width="14.875" style="40" customWidth="1"/>
    <col min="12293" max="12293" width="10.375" style="40" customWidth="1"/>
    <col min="12294" max="12294" width="5.375" style="40" customWidth="1"/>
    <col min="12295" max="12295" width="3.25" style="40" customWidth="1"/>
    <col min="12296" max="12296" width="7.125" style="40" bestFit="1" customWidth="1"/>
    <col min="12297" max="12297" width="5.375" style="40" customWidth="1"/>
    <col min="12298" max="12298" width="25.875" style="40" customWidth="1"/>
    <col min="12299" max="12545" width="9" style="40"/>
    <col min="12546" max="12546" width="11.625" style="40" customWidth="1"/>
    <col min="12547" max="12547" width="10.25" style="40" customWidth="1"/>
    <col min="12548" max="12548" width="14.875" style="40" customWidth="1"/>
    <col min="12549" max="12549" width="10.375" style="40" customWidth="1"/>
    <col min="12550" max="12550" width="5.375" style="40" customWidth="1"/>
    <col min="12551" max="12551" width="3.25" style="40" customWidth="1"/>
    <col min="12552" max="12552" width="7.125" style="40" bestFit="1" customWidth="1"/>
    <col min="12553" max="12553" width="5.375" style="40" customWidth="1"/>
    <col min="12554" max="12554" width="25.875" style="40" customWidth="1"/>
    <col min="12555" max="12801" width="9" style="40"/>
    <col min="12802" max="12802" width="11.625" style="40" customWidth="1"/>
    <col min="12803" max="12803" width="10.25" style="40" customWidth="1"/>
    <col min="12804" max="12804" width="14.875" style="40" customWidth="1"/>
    <col min="12805" max="12805" width="10.375" style="40" customWidth="1"/>
    <col min="12806" max="12806" width="5.375" style="40" customWidth="1"/>
    <col min="12807" max="12807" width="3.25" style="40" customWidth="1"/>
    <col min="12808" max="12808" width="7.125" style="40" bestFit="1" customWidth="1"/>
    <col min="12809" max="12809" width="5.375" style="40" customWidth="1"/>
    <col min="12810" max="12810" width="25.875" style="40" customWidth="1"/>
    <col min="12811" max="13057" width="9" style="40"/>
    <col min="13058" max="13058" width="11.625" style="40" customWidth="1"/>
    <col min="13059" max="13059" width="10.25" style="40" customWidth="1"/>
    <col min="13060" max="13060" width="14.875" style="40" customWidth="1"/>
    <col min="13061" max="13061" width="10.375" style="40" customWidth="1"/>
    <col min="13062" max="13062" width="5.375" style="40" customWidth="1"/>
    <col min="13063" max="13063" width="3.25" style="40" customWidth="1"/>
    <col min="13064" max="13064" width="7.125" style="40" bestFit="1" customWidth="1"/>
    <col min="13065" max="13065" width="5.375" style="40" customWidth="1"/>
    <col min="13066" max="13066" width="25.875" style="40" customWidth="1"/>
    <col min="13067" max="13313" width="9" style="40"/>
    <col min="13314" max="13314" width="11.625" style="40" customWidth="1"/>
    <col min="13315" max="13315" width="10.25" style="40" customWidth="1"/>
    <col min="13316" max="13316" width="14.875" style="40" customWidth="1"/>
    <col min="13317" max="13317" width="10.375" style="40" customWidth="1"/>
    <col min="13318" max="13318" width="5.375" style="40" customWidth="1"/>
    <col min="13319" max="13319" width="3.25" style="40" customWidth="1"/>
    <col min="13320" max="13320" width="7.125" style="40" bestFit="1" customWidth="1"/>
    <col min="13321" max="13321" width="5.375" style="40" customWidth="1"/>
    <col min="13322" max="13322" width="25.875" style="40" customWidth="1"/>
    <col min="13323" max="13569" width="9" style="40"/>
    <col min="13570" max="13570" width="11.625" style="40" customWidth="1"/>
    <col min="13571" max="13571" width="10.25" style="40" customWidth="1"/>
    <col min="13572" max="13572" width="14.875" style="40" customWidth="1"/>
    <col min="13573" max="13573" width="10.375" style="40" customWidth="1"/>
    <col min="13574" max="13574" width="5.375" style="40" customWidth="1"/>
    <col min="13575" max="13575" width="3.25" style="40" customWidth="1"/>
    <col min="13576" max="13576" width="7.125" style="40" bestFit="1" customWidth="1"/>
    <col min="13577" max="13577" width="5.375" style="40" customWidth="1"/>
    <col min="13578" max="13578" width="25.875" style="40" customWidth="1"/>
    <col min="13579" max="13825" width="9" style="40"/>
    <col min="13826" max="13826" width="11.625" style="40" customWidth="1"/>
    <col min="13827" max="13827" width="10.25" style="40" customWidth="1"/>
    <col min="13828" max="13828" width="14.875" style="40" customWidth="1"/>
    <col min="13829" max="13829" width="10.375" style="40" customWidth="1"/>
    <col min="13830" max="13830" width="5.375" style="40" customWidth="1"/>
    <col min="13831" max="13831" width="3.25" style="40" customWidth="1"/>
    <col min="13832" max="13832" width="7.125" style="40" bestFit="1" customWidth="1"/>
    <col min="13833" max="13833" width="5.375" style="40" customWidth="1"/>
    <col min="13834" max="13834" width="25.875" style="40" customWidth="1"/>
    <col min="13835" max="14081" width="9" style="40"/>
    <col min="14082" max="14082" width="11.625" style="40" customWidth="1"/>
    <col min="14083" max="14083" width="10.25" style="40" customWidth="1"/>
    <col min="14084" max="14084" width="14.875" style="40" customWidth="1"/>
    <col min="14085" max="14085" width="10.375" style="40" customWidth="1"/>
    <col min="14086" max="14086" width="5.375" style="40" customWidth="1"/>
    <col min="14087" max="14087" width="3.25" style="40" customWidth="1"/>
    <col min="14088" max="14088" width="7.125" style="40" bestFit="1" customWidth="1"/>
    <col min="14089" max="14089" width="5.375" style="40" customWidth="1"/>
    <col min="14090" max="14090" width="25.875" style="40" customWidth="1"/>
    <col min="14091" max="14337" width="9" style="40"/>
    <col min="14338" max="14338" width="11.625" style="40" customWidth="1"/>
    <col min="14339" max="14339" width="10.25" style="40" customWidth="1"/>
    <col min="14340" max="14340" width="14.875" style="40" customWidth="1"/>
    <col min="14341" max="14341" width="10.375" style="40" customWidth="1"/>
    <col min="14342" max="14342" width="5.375" style="40" customWidth="1"/>
    <col min="14343" max="14343" width="3.25" style="40" customWidth="1"/>
    <col min="14344" max="14344" width="7.125" style="40" bestFit="1" customWidth="1"/>
    <col min="14345" max="14345" width="5.375" style="40" customWidth="1"/>
    <col min="14346" max="14346" width="25.875" style="40" customWidth="1"/>
    <col min="14347" max="14593" width="9" style="40"/>
    <col min="14594" max="14594" width="11.625" style="40" customWidth="1"/>
    <col min="14595" max="14595" width="10.25" style="40" customWidth="1"/>
    <col min="14596" max="14596" width="14.875" style="40" customWidth="1"/>
    <col min="14597" max="14597" width="10.375" style="40" customWidth="1"/>
    <col min="14598" max="14598" width="5.375" style="40" customWidth="1"/>
    <col min="14599" max="14599" width="3.25" style="40" customWidth="1"/>
    <col min="14600" max="14600" width="7.125" style="40" bestFit="1" customWidth="1"/>
    <col min="14601" max="14601" width="5.375" style="40" customWidth="1"/>
    <col min="14602" max="14602" width="25.875" style="40" customWidth="1"/>
    <col min="14603" max="14849" width="9" style="40"/>
    <col min="14850" max="14850" width="11.625" style="40" customWidth="1"/>
    <col min="14851" max="14851" width="10.25" style="40" customWidth="1"/>
    <col min="14852" max="14852" width="14.875" style="40" customWidth="1"/>
    <col min="14853" max="14853" width="10.375" style="40" customWidth="1"/>
    <col min="14854" max="14854" width="5.375" style="40" customWidth="1"/>
    <col min="14855" max="14855" width="3.25" style="40" customWidth="1"/>
    <col min="14856" max="14856" width="7.125" style="40" bestFit="1" customWidth="1"/>
    <col min="14857" max="14857" width="5.375" style="40" customWidth="1"/>
    <col min="14858" max="14858" width="25.875" style="40" customWidth="1"/>
    <col min="14859" max="15105" width="9" style="40"/>
    <col min="15106" max="15106" width="11.625" style="40" customWidth="1"/>
    <col min="15107" max="15107" width="10.25" style="40" customWidth="1"/>
    <col min="15108" max="15108" width="14.875" style="40" customWidth="1"/>
    <col min="15109" max="15109" width="10.375" style="40" customWidth="1"/>
    <col min="15110" max="15110" width="5.375" style="40" customWidth="1"/>
    <col min="15111" max="15111" width="3.25" style="40" customWidth="1"/>
    <col min="15112" max="15112" width="7.125" style="40" bestFit="1" customWidth="1"/>
    <col min="15113" max="15113" width="5.375" style="40" customWidth="1"/>
    <col min="15114" max="15114" width="25.875" style="40" customWidth="1"/>
    <col min="15115" max="15361" width="9" style="40"/>
    <col min="15362" max="15362" width="11.625" style="40" customWidth="1"/>
    <col min="15363" max="15363" width="10.25" style="40" customWidth="1"/>
    <col min="15364" max="15364" width="14.875" style="40" customWidth="1"/>
    <col min="15365" max="15365" width="10.375" style="40" customWidth="1"/>
    <col min="15366" max="15366" width="5.375" style="40" customWidth="1"/>
    <col min="15367" max="15367" width="3.25" style="40" customWidth="1"/>
    <col min="15368" max="15368" width="7.125" style="40" bestFit="1" customWidth="1"/>
    <col min="15369" max="15369" width="5.375" style="40" customWidth="1"/>
    <col min="15370" max="15370" width="25.875" style="40" customWidth="1"/>
    <col min="15371" max="15617" width="9" style="40"/>
    <col min="15618" max="15618" width="11.625" style="40" customWidth="1"/>
    <col min="15619" max="15619" width="10.25" style="40" customWidth="1"/>
    <col min="15620" max="15620" width="14.875" style="40" customWidth="1"/>
    <col min="15621" max="15621" width="10.375" style="40" customWidth="1"/>
    <col min="15622" max="15622" width="5.375" style="40" customWidth="1"/>
    <col min="15623" max="15623" width="3.25" style="40" customWidth="1"/>
    <col min="15624" max="15624" width="7.125" style="40" bestFit="1" customWidth="1"/>
    <col min="15625" max="15625" width="5.375" style="40" customWidth="1"/>
    <col min="15626" max="15626" width="25.875" style="40" customWidth="1"/>
    <col min="15627" max="15873" width="9" style="40"/>
    <col min="15874" max="15874" width="11.625" style="40" customWidth="1"/>
    <col min="15875" max="15875" width="10.25" style="40" customWidth="1"/>
    <col min="15876" max="15876" width="14.875" style="40" customWidth="1"/>
    <col min="15877" max="15877" width="10.375" style="40" customWidth="1"/>
    <col min="15878" max="15878" width="5.375" style="40" customWidth="1"/>
    <col min="15879" max="15879" width="3.25" style="40" customWidth="1"/>
    <col min="15880" max="15880" width="7.125" style="40" bestFit="1" customWidth="1"/>
    <col min="15881" max="15881" width="5.375" style="40" customWidth="1"/>
    <col min="15882" max="15882" width="25.875" style="40" customWidth="1"/>
    <col min="15883" max="16129" width="9" style="40"/>
    <col min="16130" max="16130" width="11.625" style="40" customWidth="1"/>
    <col min="16131" max="16131" width="10.25" style="40" customWidth="1"/>
    <col min="16132" max="16132" width="14.875" style="40" customWidth="1"/>
    <col min="16133" max="16133" width="10.375" style="40" customWidth="1"/>
    <col min="16134" max="16134" width="5.375" style="40" customWidth="1"/>
    <col min="16135" max="16135" width="3.25" style="40" customWidth="1"/>
    <col min="16136" max="16136" width="7.125" style="40" bestFit="1" customWidth="1"/>
    <col min="16137" max="16137" width="5.375" style="40" customWidth="1"/>
    <col min="16138" max="16138" width="25.875" style="40" customWidth="1"/>
    <col min="16139" max="16384" width="9" style="40"/>
  </cols>
  <sheetData>
    <row r="1" spans="2:14" ht="24.75" customHeight="1">
      <c r="B1" s="189" t="s">
        <v>148</v>
      </c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39"/>
      <c r="N1" s="39"/>
    </row>
    <row r="2" spans="2:14" ht="14.25" thickBot="1">
      <c r="B2" s="41"/>
      <c r="C2" s="41"/>
      <c r="D2" s="41"/>
      <c r="E2" s="42"/>
      <c r="F2" s="42"/>
      <c r="G2" s="43"/>
      <c r="H2" s="42"/>
      <c r="I2" s="43"/>
      <c r="J2" s="42"/>
      <c r="K2" s="43"/>
      <c r="L2" s="42"/>
      <c r="M2" s="43"/>
    </row>
    <row r="3" spans="2:14" ht="20.100000000000001" customHeight="1">
      <c r="B3" s="105" t="s">
        <v>39</v>
      </c>
      <c r="C3" s="190"/>
      <c r="D3" s="190"/>
      <c r="E3" s="190"/>
      <c r="F3" s="190"/>
      <c r="G3" s="190"/>
      <c r="H3" s="190"/>
      <c r="I3" s="190"/>
      <c r="J3" s="190"/>
      <c r="K3" s="190"/>
      <c r="L3" s="191"/>
      <c r="M3" s="44"/>
      <c r="N3" s="44"/>
    </row>
    <row r="4" spans="2:14" ht="39" customHeight="1">
      <c r="B4" s="106" t="s">
        <v>40</v>
      </c>
      <c r="C4" s="193"/>
      <c r="D4" s="193"/>
      <c r="E4" s="193"/>
      <c r="F4" s="193"/>
      <c r="G4" s="193"/>
      <c r="H4" s="193"/>
      <c r="I4" s="193"/>
      <c r="J4" s="193"/>
      <c r="K4" s="193"/>
      <c r="L4" s="194"/>
      <c r="M4" s="41"/>
      <c r="N4" s="41"/>
    </row>
    <row r="5" spans="2:14" ht="20.100000000000001" customHeight="1">
      <c r="B5" s="106" t="s">
        <v>41</v>
      </c>
      <c r="C5" s="193"/>
      <c r="D5" s="193"/>
      <c r="E5" s="193"/>
      <c r="F5" s="193"/>
      <c r="G5" s="193"/>
      <c r="H5" s="193"/>
      <c r="I5" s="193"/>
      <c r="J5" s="193"/>
      <c r="K5" s="193"/>
      <c r="L5" s="194"/>
    </row>
    <row r="6" spans="2:14" ht="20.100000000000001" customHeight="1" thickBot="1">
      <c r="B6" s="107" t="s">
        <v>42</v>
      </c>
      <c r="C6" s="195"/>
      <c r="D6" s="195"/>
      <c r="E6" s="195"/>
      <c r="F6" s="195"/>
      <c r="G6" s="195"/>
      <c r="H6" s="195"/>
      <c r="I6" s="195"/>
      <c r="J6" s="195"/>
      <c r="K6" s="195"/>
      <c r="L6" s="196"/>
    </row>
    <row r="7" spans="2:14" ht="20.100000000000001" customHeight="1">
      <c r="B7" s="101" t="s">
        <v>43</v>
      </c>
      <c r="C7" s="108" t="s">
        <v>110</v>
      </c>
      <c r="D7" s="102"/>
      <c r="E7" s="238" t="s">
        <v>104</v>
      </c>
      <c r="F7" s="239"/>
      <c r="G7" s="240"/>
      <c r="H7" s="109"/>
      <c r="I7" s="103"/>
      <c r="J7" s="103"/>
      <c r="K7" s="103"/>
      <c r="L7" s="104"/>
    </row>
    <row r="8" spans="2:14" ht="15.75" customHeight="1"/>
    <row r="9" spans="2:14" ht="15" customHeight="1">
      <c r="B9" s="48" t="s">
        <v>85</v>
      </c>
    </row>
    <row r="10" spans="2:14" ht="17.100000000000001" customHeight="1">
      <c r="B10" s="176" t="s">
        <v>44</v>
      </c>
      <c r="C10" s="177"/>
      <c r="D10" s="135" t="s">
        <v>45</v>
      </c>
      <c r="E10" s="252" t="s">
        <v>46</v>
      </c>
      <c r="F10" s="253"/>
      <c r="G10" s="253"/>
      <c r="H10" s="253"/>
      <c r="I10" s="253"/>
      <c r="J10" s="253"/>
      <c r="K10" s="253"/>
      <c r="L10" s="254"/>
      <c r="M10" s="124" t="s">
        <v>144</v>
      </c>
    </row>
    <row r="11" spans="2:14" s="41" customFormat="1" ht="15" customHeight="1">
      <c r="B11" s="156" t="s">
        <v>48</v>
      </c>
      <c r="C11" s="157"/>
      <c r="D11" s="84"/>
      <c r="E11" s="153" t="s">
        <v>112</v>
      </c>
      <c r="F11" s="154"/>
      <c r="G11" s="154"/>
      <c r="H11" s="154"/>
      <c r="I11" s="154"/>
      <c r="J11" s="154"/>
      <c r="K11" s="154"/>
      <c r="L11" s="155"/>
      <c r="M11" s="125" t="s">
        <v>102</v>
      </c>
    </row>
    <row r="12" spans="2:14" s="41" customFormat="1" ht="15" customHeight="1">
      <c r="B12" s="158" t="s">
        <v>49</v>
      </c>
      <c r="C12" s="178"/>
      <c r="D12" s="137"/>
      <c r="E12" s="153" t="s">
        <v>149</v>
      </c>
      <c r="F12" s="154"/>
      <c r="G12" s="154"/>
      <c r="H12" s="154"/>
      <c r="I12" s="154"/>
      <c r="J12" s="154"/>
      <c r="K12" s="154"/>
      <c r="L12" s="155"/>
      <c r="M12" s="125" t="s">
        <v>102</v>
      </c>
    </row>
    <row r="13" spans="2:14" s="41" customFormat="1" ht="15" customHeight="1">
      <c r="B13" s="156" t="s">
        <v>96</v>
      </c>
      <c r="C13" s="157"/>
      <c r="D13" s="86">
        <f>ROUNDDOWN(SUM(D11:D12)*0.2,0)</f>
        <v>0</v>
      </c>
      <c r="E13" s="153" t="s">
        <v>113</v>
      </c>
      <c r="F13" s="154"/>
      <c r="G13" s="154"/>
      <c r="H13" s="154"/>
      <c r="I13" s="154"/>
      <c r="J13" s="154"/>
      <c r="K13" s="154"/>
      <c r="L13" s="155"/>
      <c r="M13" s="125" t="s">
        <v>102</v>
      </c>
    </row>
    <row r="14" spans="2:14" s="41" customFormat="1" ht="15" customHeight="1">
      <c r="B14" s="156" t="s">
        <v>97</v>
      </c>
      <c r="C14" s="157"/>
      <c r="D14" s="85">
        <f>ROUNDDOWN(SUM(D11:D13)*0.3,0)</f>
        <v>0</v>
      </c>
      <c r="E14" s="159" t="s">
        <v>114</v>
      </c>
      <c r="F14" s="160"/>
      <c r="G14" s="160"/>
      <c r="H14" s="160"/>
      <c r="I14" s="160"/>
      <c r="J14" s="160"/>
      <c r="K14" s="160"/>
      <c r="L14" s="161"/>
      <c r="M14" s="126" t="s">
        <v>145</v>
      </c>
    </row>
    <row r="15" spans="2:14" s="41" customFormat="1" ht="17.100000000000001" customHeight="1">
      <c r="B15" s="176" t="s">
        <v>51</v>
      </c>
      <c r="C15" s="177"/>
      <c r="D15" s="60">
        <f>SUM(D11:D14)</f>
        <v>0</v>
      </c>
      <c r="E15" s="63"/>
      <c r="F15" s="64"/>
      <c r="G15" s="64"/>
      <c r="H15" s="64"/>
      <c r="I15" s="64"/>
      <c r="J15" s="64"/>
      <c r="K15" s="64"/>
      <c r="L15" s="65"/>
    </row>
    <row r="16" spans="2:14" s="41" customFormat="1" ht="15" customHeight="1">
      <c r="B16" s="197"/>
      <c r="C16" s="197"/>
      <c r="D16" s="197"/>
      <c r="E16" s="198"/>
      <c r="F16" s="198"/>
      <c r="G16" s="198"/>
      <c r="H16" s="198"/>
      <c r="I16" s="198"/>
      <c r="J16" s="198"/>
    </row>
    <row r="17" spans="2:16" s="41" customFormat="1" ht="15" customHeight="1">
      <c r="B17" s="49" t="s">
        <v>86</v>
      </c>
      <c r="C17" s="46"/>
      <c r="D17" s="46"/>
      <c r="E17" s="40"/>
      <c r="F17" s="40"/>
      <c r="G17" s="40"/>
      <c r="H17" s="40"/>
      <c r="I17" s="40"/>
      <c r="J17" s="40"/>
    </row>
    <row r="18" spans="2:16" ht="15" customHeight="1">
      <c r="B18" s="176" t="s">
        <v>44</v>
      </c>
      <c r="C18" s="177"/>
      <c r="D18" s="135" t="s">
        <v>45</v>
      </c>
      <c r="E18" s="173" t="s">
        <v>46</v>
      </c>
      <c r="F18" s="173"/>
      <c r="G18" s="173"/>
      <c r="H18" s="173"/>
      <c r="I18" s="173"/>
      <c r="J18" s="173"/>
      <c r="K18" s="173"/>
      <c r="L18" s="173"/>
    </row>
    <row r="19" spans="2:16" s="41" customFormat="1" ht="15" customHeight="1">
      <c r="B19" s="156" t="s">
        <v>47</v>
      </c>
      <c r="C19" s="157"/>
      <c r="D19" s="84"/>
      <c r="E19" s="175" t="s">
        <v>78</v>
      </c>
      <c r="F19" s="175"/>
      <c r="G19" s="175"/>
      <c r="H19" s="175"/>
      <c r="I19" s="175"/>
      <c r="J19" s="175"/>
      <c r="K19" s="175"/>
      <c r="L19" s="175"/>
      <c r="M19" s="125" t="s">
        <v>102</v>
      </c>
    </row>
    <row r="20" spans="2:16" s="41" customFormat="1" ht="15" customHeight="1">
      <c r="B20" s="158" t="s">
        <v>67</v>
      </c>
      <c r="C20" s="178"/>
      <c r="D20" s="137"/>
      <c r="E20" s="175" t="s">
        <v>150</v>
      </c>
      <c r="F20" s="175"/>
      <c r="G20" s="175"/>
      <c r="H20" s="175"/>
      <c r="I20" s="175"/>
      <c r="J20" s="175"/>
      <c r="K20" s="175"/>
      <c r="L20" s="175"/>
      <c r="M20" s="125" t="s">
        <v>102</v>
      </c>
    </row>
    <row r="21" spans="2:16" s="41" customFormat="1" ht="15" customHeight="1">
      <c r="B21" s="158" t="s">
        <v>115</v>
      </c>
      <c r="C21" s="178"/>
      <c r="D21" s="137"/>
      <c r="E21" s="153" t="s">
        <v>118</v>
      </c>
      <c r="F21" s="154"/>
      <c r="G21" s="154"/>
      <c r="H21" s="154"/>
      <c r="I21" s="154"/>
      <c r="J21" s="154"/>
      <c r="K21" s="154"/>
      <c r="L21" s="155"/>
      <c r="M21" s="125" t="s">
        <v>102</v>
      </c>
    </row>
    <row r="22" spans="2:16" s="41" customFormat="1" ht="15" customHeight="1">
      <c r="B22" s="183" t="s">
        <v>116</v>
      </c>
      <c r="C22" s="184"/>
      <c r="D22" s="86">
        <f>ROUNDDOWN(SUM(D19:D21)*0.2,0)</f>
        <v>0</v>
      </c>
      <c r="E22" s="175" t="s">
        <v>119</v>
      </c>
      <c r="F22" s="175"/>
      <c r="G22" s="175"/>
      <c r="H22" s="175"/>
      <c r="I22" s="175"/>
      <c r="J22" s="175"/>
      <c r="K22" s="175"/>
      <c r="L22" s="175"/>
      <c r="M22" s="125" t="str">
        <f>IF($M$13="","",$M$13)</f>
        <v>臨床研究センター</v>
      </c>
    </row>
    <row r="23" spans="2:16" s="41" customFormat="1" ht="15" customHeight="1">
      <c r="B23" s="156" t="s">
        <v>117</v>
      </c>
      <c r="C23" s="157"/>
      <c r="D23" s="85">
        <f>ROUNDDOWN(SUM(D19:D22)*0.3,0)</f>
        <v>0</v>
      </c>
      <c r="E23" s="175" t="s">
        <v>120</v>
      </c>
      <c r="F23" s="175"/>
      <c r="G23" s="175"/>
      <c r="H23" s="175"/>
      <c r="I23" s="175"/>
      <c r="J23" s="175"/>
      <c r="K23" s="175"/>
      <c r="L23" s="175"/>
      <c r="M23" s="125" t="s">
        <v>146</v>
      </c>
    </row>
    <row r="24" spans="2:16" s="41" customFormat="1" ht="17.100000000000001" customHeight="1">
      <c r="B24" s="176" t="s">
        <v>56</v>
      </c>
      <c r="C24" s="177"/>
      <c r="D24" s="61">
        <f>SUM(D19:D23)</f>
        <v>0</v>
      </c>
      <c r="E24" s="174"/>
      <c r="F24" s="174"/>
      <c r="G24" s="174"/>
      <c r="H24" s="174"/>
      <c r="I24" s="174"/>
      <c r="J24" s="174"/>
      <c r="K24" s="174"/>
      <c r="L24" s="174"/>
    </row>
    <row r="25" spans="2:16" s="41" customFormat="1" ht="15" customHeight="1">
      <c r="B25" s="66"/>
      <c r="C25" s="66"/>
      <c r="D25" s="67"/>
      <c r="E25" s="139"/>
      <c r="F25" s="139"/>
      <c r="G25" s="139"/>
      <c r="H25" s="139"/>
      <c r="I25" s="139"/>
      <c r="J25" s="139"/>
    </row>
    <row r="26" spans="2:16" s="41" customFormat="1" ht="15" customHeight="1">
      <c r="B26" s="182" t="s">
        <v>121</v>
      </c>
      <c r="C26" s="182"/>
      <c r="D26" s="68"/>
      <c r="E26" s="192"/>
      <c r="F26" s="192"/>
      <c r="G26" s="192"/>
      <c r="H26" s="192"/>
      <c r="I26" s="192"/>
      <c r="J26" s="192"/>
    </row>
    <row r="27" spans="2:16" ht="17.100000000000001" customHeight="1">
      <c r="B27" s="176" t="s">
        <v>44</v>
      </c>
      <c r="C27" s="177"/>
      <c r="D27" s="135" t="s">
        <v>45</v>
      </c>
      <c r="E27" s="173" t="s">
        <v>46</v>
      </c>
      <c r="F27" s="173"/>
      <c r="G27" s="173"/>
      <c r="H27" s="173"/>
      <c r="I27" s="173"/>
      <c r="J27" s="173"/>
      <c r="K27" s="173"/>
      <c r="L27" s="173"/>
    </row>
    <row r="28" spans="2:16" s="41" customFormat="1" ht="15" customHeight="1">
      <c r="B28" s="156" t="s">
        <v>90</v>
      </c>
      <c r="C28" s="157"/>
      <c r="D28" s="86">
        <f>F28*30000*1.1</f>
        <v>0</v>
      </c>
      <c r="E28" s="136" t="s">
        <v>50</v>
      </c>
      <c r="F28" s="110"/>
      <c r="G28" s="170" t="s">
        <v>130</v>
      </c>
      <c r="H28" s="171"/>
      <c r="I28" s="171"/>
      <c r="J28" s="171"/>
      <c r="K28" s="171"/>
      <c r="L28" s="172"/>
      <c r="M28" s="127"/>
    </row>
    <row r="29" spans="2:16" s="41" customFormat="1" ht="15" customHeight="1">
      <c r="B29" s="156" t="s">
        <v>105</v>
      </c>
      <c r="C29" s="157"/>
      <c r="D29" s="87"/>
      <c r="E29" s="216" t="s">
        <v>131</v>
      </c>
      <c r="F29" s="217"/>
      <c r="G29" s="217"/>
      <c r="H29" s="217"/>
      <c r="I29" s="217"/>
      <c r="J29" s="217"/>
      <c r="K29" s="217"/>
      <c r="L29" s="218"/>
      <c r="M29" s="150"/>
      <c r="N29" s="151" t="s">
        <v>154</v>
      </c>
    </row>
    <row r="30" spans="2:16" s="41" customFormat="1" ht="15" customHeight="1">
      <c r="B30" s="156" t="s">
        <v>53</v>
      </c>
      <c r="C30" s="157"/>
      <c r="D30" s="140">
        <f>F30*I30*10000*1.1</f>
        <v>0</v>
      </c>
      <c r="E30" s="136" t="s">
        <v>68</v>
      </c>
      <c r="F30" s="111"/>
      <c r="G30" s="134"/>
      <c r="H30" s="137" t="s">
        <v>70</v>
      </c>
      <c r="I30" s="111"/>
      <c r="J30" s="153" t="s">
        <v>132</v>
      </c>
      <c r="K30" s="154"/>
      <c r="L30" s="155"/>
      <c r="M30" s="128"/>
      <c r="N30" s="69"/>
    </row>
    <row r="31" spans="2:16" s="41" customFormat="1" ht="15" customHeight="1">
      <c r="B31" s="118" t="s">
        <v>122</v>
      </c>
      <c r="C31" s="88"/>
      <c r="D31" s="89">
        <f>I31*50000*1.1</f>
        <v>0</v>
      </c>
      <c r="E31" s="90" t="s">
        <v>77</v>
      </c>
      <c r="F31" s="225" t="s">
        <v>133</v>
      </c>
      <c r="G31" s="225"/>
      <c r="H31" s="226"/>
      <c r="I31" s="111"/>
      <c r="J31" s="170" t="s">
        <v>134</v>
      </c>
      <c r="K31" s="171"/>
      <c r="L31" s="172"/>
      <c r="M31" s="125"/>
      <c r="N31" s="69"/>
      <c r="O31" s="69"/>
      <c r="P31" s="69"/>
    </row>
    <row r="32" spans="2:16" s="41" customFormat="1" ht="15" customHeight="1">
      <c r="B32" s="183" t="s">
        <v>69</v>
      </c>
      <c r="C32" s="184"/>
      <c r="D32" s="179">
        <f>(I32*5000*1.1)+(I33*20000*1.1)+(I34*30000*1.1)</f>
        <v>0</v>
      </c>
      <c r="E32" s="165" t="s">
        <v>76</v>
      </c>
      <c r="F32" s="166"/>
      <c r="G32" s="167"/>
      <c r="H32" s="91" t="s">
        <v>74</v>
      </c>
      <c r="I32" s="92"/>
      <c r="J32" s="255" t="s">
        <v>71</v>
      </c>
      <c r="K32" s="256"/>
      <c r="L32" s="257"/>
      <c r="M32" s="127" t="s">
        <v>95</v>
      </c>
    </row>
    <row r="33" spans="2:16" s="41" customFormat="1" ht="15" customHeight="1">
      <c r="B33" s="185"/>
      <c r="C33" s="186"/>
      <c r="D33" s="180"/>
      <c r="E33" s="232" t="s">
        <v>91</v>
      </c>
      <c r="F33" s="233"/>
      <c r="G33" s="234"/>
      <c r="H33" s="93" t="s">
        <v>74</v>
      </c>
      <c r="I33" s="94"/>
      <c r="J33" s="219" t="s">
        <v>72</v>
      </c>
      <c r="K33" s="220"/>
      <c r="L33" s="221"/>
      <c r="M33" s="129"/>
    </row>
    <row r="34" spans="2:16" s="41" customFormat="1" ht="15" customHeight="1">
      <c r="B34" s="187"/>
      <c r="C34" s="188"/>
      <c r="D34" s="181"/>
      <c r="E34" s="162" t="s">
        <v>75</v>
      </c>
      <c r="F34" s="163"/>
      <c r="G34" s="164"/>
      <c r="H34" s="95" t="s">
        <v>74</v>
      </c>
      <c r="I34" s="96"/>
      <c r="J34" s="222" t="s">
        <v>73</v>
      </c>
      <c r="K34" s="223"/>
      <c r="L34" s="224"/>
      <c r="M34" s="129"/>
    </row>
    <row r="35" spans="2:16" s="41" customFormat="1" ht="15" customHeight="1">
      <c r="B35" s="168" t="s">
        <v>123</v>
      </c>
      <c r="C35" s="169"/>
      <c r="D35" s="130"/>
      <c r="E35" s="131" t="s">
        <v>54</v>
      </c>
      <c r="F35" s="132"/>
      <c r="G35" s="235" t="s">
        <v>135</v>
      </c>
      <c r="H35" s="236"/>
      <c r="I35" s="236"/>
      <c r="J35" s="236"/>
      <c r="K35" s="236"/>
      <c r="L35" s="237"/>
      <c r="M35" s="133"/>
    </row>
    <row r="36" spans="2:16" s="41" customFormat="1" ht="15" customHeight="1">
      <c r="B36" s="156" t="s">
        <v>124</v>
      </c>
      <c r="C36" s="157"/>
      <c r="D36" s="86"/>
      <c r="E36" s="153" t="s">
        <v>136</v>
      </c>
      <c r="F36" s="154"/>
      <c r="G36" s="154"/>
      <c r="H36" s="154"/>
      <c r="I36" s="154"/>
      <c r="J36" s="154"/>
      <c r="K36" s="154"/>
      <c r="L36" s="155"/>
      <c r="M36" s="125" t="str">
        <f>IF($M$46="","※M46に講座名入力",$M$46)</f>
        <v>※M46に講座名入力</v>
      </c>
    </row>
    <row r="37" spans="2:16" s="41" customFormat="1" ht="15" customHeight="1">
      <c r="B37" s="156" t="s">
        <v>125</v>
      </c>
      <c r="C37" s="157"/>
      <c r="D37" s="86"/>
      <c r="E37" s="153" t="s">
        <v>137</v>
      </c>
      <c r="F37" s="154"/>
      <c r="G37" s="154"/>
      <c r="H37" s="154"/>
      <c r="I37" s="154"/>
      <c r="J37" s="154"/>
      <c r="K37" s="154"/>
      <c r="L37" s="155"/>
      <c r="M37" s="125" t="s">
        <v>102</v>
      </c>
    </row>
    <row r="38" spans="2:16" s="41" customFormat="1" ht="15" customHeight="1">
      <c r="B38" s="158" t="s">
        <v>126</v>
      </c>
      <c r="C38" s="157"/>
      <c r="D38" s="86"/>
      <c r="E38" s="153" t="s">
        <v>138</v>
      </c>
      <c r="F38" s="154"/>
      <c r="G38" s="154"/>
      <c r="H38" s="154"/>
      <c r="I38" s="154"/>
      <c r="J38" s="154"/>
      <c r="K38" s="154"/>
      <c r="L38" s="155"/>
      <c r="M38" s="125" t="s">
        <v>102</v>
      </c>
    </row>
    <row r="39" spans="2:16" s="41" customFormat="1" ht="15" customHeight="1">
      <c r="B39" s="156" t="s">
        <v>127</v>
      </c>
      <c r="C39" s="157"/>
      <c r="D39" s="86">
        <f>F39*7000</f>
        <v>0</v>
      </c>
      <c r="E39" s="136" t="s">
        <v>55</v>
      </c>
      <c r="F39" s="83"/>
      <c r="G39" s="170" t="s">
        <v>139</v>
      </c>
      <c r="H39" s="171"/>
      <c r="I39" s="171"/>
      <c r="J39" s="171"/>
      <c r="K39" s="171"/>
      <c r="L39" s="172"/>
      <c r="M39" s="125" t="s">
        <v>147</v>
      </c>
    </row>
    <row r="40" spans="2:16" s="41" customFormat="1" ht="15" customHeight="1">
      <c r="B40" s="156" t="s">
        <v>128</v>
      </c>
      <c r="C40" s="157"/>
      <c r="D40" s="86">
        <f>ROUNDDOWN(SUM(D28:D38)*0.2,0)</f>
        <v>0</v>
      </c>
      <c r="E40" s="159" t="s">
        <v>140</v>
      </c>
      <c r="F40" s="160"/>
      <c r="G40" s="160"/>
      <c r="H40" s="160"/>
      <c r="I40" s="160"/>
      <c r="J40" s="160"/>
      <c r="K40" s="160"/>
      <c r="L40" s="161"/>
      <c r="M40" s="125" t="s">
        <v>102</v>
      </c>
    </row>
    <row r="41" spans="2:16" s="41" customFormat="1" ht="15" customHeight="1">
      <c r="B41" s="156" t="s">
        <v>129</v>
      </c>
      <c r="C41" s="157"/>
      <c r="D41" s="85">
        <f>ROUNDDOWN((SUM(D28:D38)+D40)*0.3,0)</f>
        <v>0</v>
      </c>
      <c r="E41" s="159" t="s">
        <v>141</v>
      </c>
      <c r="F41" s="160"/>
      <c r="G41" s="160"/>
      <c r="H41" s="160"/>
      <c r="I41" s="160"/>
      <c r="J41" s="160"/>
      <c r="K41" s="160"/>
      <c r="L41" s="161"/>
      <c r="M41" s="125" t="s">
        <v>146</v>
      </c>
      <c r="N41" s="70"/>
      <c r="O41" s="70"/>
      <c r="P41" s="70"/>
    </row>
    <row r="42" spans="2:16" s="41" customFormat="1" ht="17.100000000000001" customHeight="1">
      <c r="B42" s="176" t="s">
        <v>61</v>
      </c>
      <c r="C42" s="177"/>
      <c r="D42" s="61">
        <f>SUM(D28:D41)</f>
        <v>0</v>
      </c>
      <c r="E42" s="174"/>
      <c r="F42" s="174"/>
      <c r="G42" s="174"/>
      <c r="H42" s="174"/>
      <c r="I42" s="174"/>
      <c r="J42" s="174"/>
      <c r="K42" s="231"/>
      <c r="L42" s="231"/>
      <c r="N42" s="70"/>
      <c r="O42" s="70"/>
      <c r="P42" s="70"/>
    </row>
    <row r="43" spans="2:16" s="41" customFormat="1" ht="15" customHeight="1">
      <c r="B43" s="42"/>
      <c r="C43" s="42"/>
      <c r="D43" s="71"/>
      <c r="E43" s="72"/>
      <c r="F43" s="62"/>
      <c r="G43" s="62"/>
      <c r="H43" s="62"/>
      <c r="I43" s="62"/>
      <c r="J43" s="62"/>
      <c r="N43" s="70"/>
      <c r="O43" s="70"/>
      <c r="P43" s="70"/>
    </row>
    <row r="44" spans="2:16" s="41" customFormat="1" ht="15" customHeight="1">
      <c r="B44" s="50" t="s">
        <v>87</v>
      </c>
      <c r="C44" s="42"/>
      <c r="D44" s="71"/>
      <c r="E44" s="72"/>
      <c r="F44" s="62"/>
      <c r="G44" s="62"/>
      <c r="H44" s="62"/>
      <c r="I44" s="62"/>
      <c r="J44" s="62"/>
      <c r="N44" s="70"/>
      <c r="O44" s="70"/>
      <c r="P44" s="70"/>
    </row>
    <row r="45" spans="2:16" ht="17.100000000000001" customHeight="1">
      <c r="B45" s="199" t="s">
        <v>44</v>
      </c>
      <c r="C45" s="199"/>
      <c r="D45" s="138" t="s">
        <v>45</v>
      </c>
      <c r="E45" s="253"/>
      <c r="F45" s="253"/>
      <c r="G45" s="253"/>
      <c r="H45" s="253"/>
      <c r="I45" s="253"/>
      <c r="J45" s="253"/>
      <c r="K45" s="253"/>
      <c r="L45" s="254"/>
      <c r="N45" s="70"/>
      <c r="O45" s="70"/>
      <c r="P45" s="70"/>
    </row>
    <row r="46" spans="2:16" ht="17.100000000000001" customHeight="1">
      <c r="B46" s="156" t="s">
        <v>79</v>
      </c>
      <c r="C46" s="157"/>
      <c r="D46" s="97">
        <f>別紙!E36</f>
        <v>0</v>
      </c>
      <c r="E46" s="121" t="s">
        <v>82</v>
      </c>
      <c r="F46" s="119"/>
      <c r="G46" s="119"/>
      <c r="H46" s="119"/>
      <c r="I46" s="119"/>
      <c r="J46" s="119"/>
      <c r="K46" s="119"/>
      <c r="L46" s="120"/>
      <c r="M46" s="125"/>
      <c r="N46" s="70"/>
      <c r="O46" s="70"/>
      <c r="P46" s="70"/>
    </row>
    <row r="47" spans="2:16" ht="17.100000000000001" customHeight="1">
      <c r="B47" s="156" t="s">
        <v>80</v>
      </c>
      <c r="C47" s="157"/>
      <c r="D47" s="97">
        <f>別紙!E40</f>
        <v>0</v>
      </c>
      <c r="E47" s="121" t="s">
        <v>82</v>
      </c>
      <c r="F47" s="119"/>
      <c r="G47" s="119"/>
      <c r="H47" s="119"/>
      <c r="I47" s="119"/>
      <c r="J47" s="119"/>
      <c r="K47" s="119"/>
      <c r="L47" s="120"/>
      <c r="M47" s="125" t="s">
        <v>102</v>
      </c>
      <c r="N47" s="70"/>
      <c r="O47" s="70"/>
      <c r="P47" s="70"/>
    </row>
    <row r="48" spans="2:16" ht="17.100000000000001" customHeight="1">
      <c r="B48" s="156" t="s">
        <v>81</v>
      </c>
      <c r="C48" s="157"/>
      <c r="D48" s="97">
        <f>別紙!E44</f>
        <v>0</v>
      </c>
      <c r="E48" s="121" t="s">
        <v>82</v>
      </c>
      <c r="F48" s="119"/>
      <c r="G48" s="119"/>
      <c r="H48" s="119"/>
      <c r="I48" s="119"/>
      <c r="J48" s="119"/>
      <c r="K48" s="119"/>
      <c r="L48" s="120"/>
      <c r="M48" s="125" t="s">
        <v>102</v>
      </c>
      <c r="N48" s="70"/>
      <c r="O48" s="70"/>
      <c r="P48" s="70"/>
    </row>
    <row r="49" spans="2:16" ht="17.100000000000001" customHeight="1">
      <c r="B49" s="156" t="s">
        <v>107</v>
      </c>
      <c r="C49" s="157"/>
      <c r="D49" s="97">
        <f>別紙!E45</f>
        <v>0</v>
      </c>
      <c r="E49" s="121" t="s">
        <v>82</v>
      </c>
      <c r="F49" s="119"/>
      <c r="G49" s="119"/>
      <c r="H49" s="119"/>
      <c r="I49" s="119"/>
      <c r="J49" s="119"/>
      <c r="K49" s="119"/>
      <c r="L49" s="120"/>
      <c r="M49" s="125" t="s">
        <v>146</v>
      </c>
      <c r="N49" s="70"/>
      <c r="O49" s="70"/>
      <c r="P49" s="70"/>
    </row>
    <row r="50" spans="2:16" s="41" customFormat="1" ht="16.5" customHeight="1">
      <c r="B50" s="199" t="s">
        <v>62</v>
      </c>
      <c r="C50" s="199"/>
      <c r="D50" s="61">
        <f>SUM(D46:D49)</f>
        <v>0</v>
      </c>
      <c r="E50" s="229"/>
      <c r="F50" s="229"/>
      <c r="G50" s="229"/>
      <c r="H50" s="229"/>
      <c r="I50" s="229"/>
      <c r="J50" s="229"/>
      <c r="K50" s="229"/>
      <c r="L50" s="230"/>
      <c r="N50" s="70"/>
      <c r="O50" s="70"/>
      <c r="P50" s="70"/>
    </row>
    <row r="51" spans="2:16" s="41" customFormat="1" ht="15" customHeight="1">
      <c r="B51" s="198"/>
      <c r="C51" s="198"/>
      <c r="D51" s="198"/>
      <c r="E51" s="198"/>
      <c r="F51" s="198"/>
      <c r="G51" s="198"/>
      <c r="H51" s="198"/>
      <c r="I51" s="198"/>
      <c r="J51" s="198"/>
    </row>
    <row r="52" spans="2:16" ht="15" customHeight="1">
      <c r="B52" s="203" t="s">
        <v>64</v>
      </c>
      <c r="C52" s="203"/>
      <c r="D52" s="204"/>
      <c r="E52" s="198"/>
      <c r="F52" s="198"/>
      <c r="G52" s="198"/>
      <c r="H52" s="198"/>
      <c r="I52" s="198"/>
      <c r="J52" s="198"/>
    </row>
    <row r="53" spans="2:16" ht="17.100000000000001" customHeight="1">
      <c r="B53" s="208" t="s">
        <v>44</v>
      </c>
      <c r="C53" s="209"/>
      <c r="D53" s="73" t="s">
        <v>45</v>
      </c>
      <c r="E53" s="173" t="s">
        <v>46</v>
      </c>
      <c r="F53" s="173"/>
      <c r="G53" s="173"/>
      <c r="H53" s="173"/>
      <c r="I53" s="173"/>
      <c r="J53" s="173"/>
      <c r="K53" s="231"/>
      <c r="L53" s="231"/>
    </row>
    <row r="54" spans="2:16" ht="15" customHeight="1">
      <c r="B54" s="210" t="s">
        <v>57</v>
      </c>
      <c r="C54" s="211"/>
      <c r="D54" s="200">
        <f>(F54*50000*1.1)+(I55*20000*1.1)+(I56*20000*1.1)</f>
        <v>0</v>
      </c>
      <c r="E54" s="136" t="s">
        <v>24</v>
      </c>
      <c r="F54" s="83"/>
      <c r="G54" s="175" t="s">
        <v>106</v>
      </c>
      <c r="H54" s="175"/>
      <c r="I54" s="175"/>
      <c r="J54" s="175"/>
      <c r="K54" s="205"/>
      <c r="L54" s="205"/>
      <c r="M54" s="125" t="str">
        <f>IF($M$46="","※M46に講座名入力",$M$46)</f>
        <v>※M46に講座名入力</v>
      </c>
    </row>
    <row r="55" spans="2:16" ht="15.75" customHeight="1">
      <c r="B55" s="212"/>
      <c r="C55" s="213"/>
      <c r="D55" s="201"/>
      <c r="E55" s="243" t="s">
        <v>83</v>
      </c>
      <c r="F55" s="244"/>
      <c r="G55" s="244"/>
      <c r="H55" s="245"/>
      <c r="I55" s="92"/>
      <c r="J55" s="227" t="s">
        <v>84</v>
      </c>
      <c r="K55" s="227"/>
      <c r="L55" s="227"/>
      <c r="M55" s="129"/>
      <c r="N55" s="58"/>
    </row>
    <row r="56" spans="2:16" ht="15.75" customHeight="1" thickBot="1">
      <c r="B56" s="214"/>
      <c r="C56" s="215"/>
      <c r="D56" s="202"/>
      <c r="E56" s="246" t="s">
        <v>92</v>
      </c>
      <c r="F56" s="247"/>
      <c r="G56" s="247"/>
      <c r="H56" s="248"/>
      <c r="I56" s="98"/>
      <c r="J56" s="228" t="s">
        <v>84</v>
      </c>
      <c r="K56" s="228"/>
      <c r="L56" s="228"/>
      <c r="M56" s="129"/>
      <c r="N56" s="58"/>
    </row>
    <row r="57" spans="2:16" s="80" customFormat="1" ht="15.75" customHeight="1">
      <c r="B57" s="156" t="s">
        <v>98</v>
      </c>
      <c r="C57" s="157"/>
      <c r="D57" s="82">
        <f>F57*25000*1.1</f>
        <v>0</v>
      </c>
      <c r="E57" s="136" t="s">
        <v>24</v>
      </c>
      <c r="F57" s="83"/>
      <c r="G57" s="175" t="s">
        <v>151</v>
      </c>
      <c r="H57" s="175"/>
      <c r="I57" s="175"/>
      <c r="J57" s="175"/>
      <c r="K57" s="205"/>
      <c r="L57" s="205"/>
      <c r="M57" s="125" t="s">
        <v>102</v>
      </c>
      <c r="N57" s="81"/>
    </row>
    <row r="58" spans="2:16" ht="15.75" customHeight="1">
      <c r="B58" s="156" t="s">
        <v>99</v>
      </c>
      <c r="C58" s="157"/>
      <c r="D58" s="99">
        <f>F58*7000</f>
        <v>0</v>
      </c>
      <c r="E58" s="95" t="s">
        <v>55</v>
      </c>
      <c r="F58" s="96"/>
      <c r="G58" s="251" t="s">
        <v>58</v>
      </c>
      <c r="H58" s="251"/>
      <c r="I58" s="251"/>
      <c r="J58" s="251"/>
      <c r="K58" s="251"/>
      <c r="L58" s="251"/>
      <c r="M58" s="125" t="s">
        <v>147</v>
      </c>
      <c r="N58" s="75"/>
    </row>
    <row r="59" spans="2:16" ht="15" customHeight="1">
      <c r="B59" s="156" t="s">
        <v>100</v>
      </c>
      <c r="C59" s="157"/>
      <c r="D59" s="100">
        <f>ROUNDDOWN(SUM(D54:D57)*0.2,0)</f>
        <v>0</v>
      </c>
      <c r="E59" s="250" t="s">
        <v>108</v>
      </c>
      <c r="F59" s="250"/>
      <c r="G59" s="250"/>
      <c r="H59" s="250"/>
      <c r="I59" s="250"/>
      <c r="J59" s="250"/>
      <c r="K59" s="250"/>
      <c r="L59" s="250"/>
      <c r="M59" s="125" t="s">
        <v>102</v>
      </c>
    </row>
    <row r="60" spans="2:16" ht="15" customHeight="1">
      <c r="B60" s="156" t="s">
        <v>101</v>
      </c>
      <c r="C60" s="157"/>
      <c r="D60" s="100">
        <f>ROUNDDOWN((SUM(D54:D57)+D59)*0.3,0)</f>
        <v>0</v>
      </c>
      <c r="E60" s="250" t="s">
        <v>109</v>
      </c>
      <c r="F60" s="250"/>
      <c r="G60" s="250"/>
      <c r="H60" s="250"/>
      <c r="I60" s="250"/>
      <c r="J60" s="250"/>
      <c r="K60" s="250"/>
      <c r="L60" s="250"/>
      <c r="M60" s="125" t="s">
        <v>146</v>
      </c>
    </row>
    <row r="61" spans="2:16" ht="15" customHeight="1">
      <c r="B61" s="176" t="s">
        <v>66</v>
      </c>
      <c r="C61" s="177"/>
      <c r="D61" s="74">
        <f>SUM(D54:D60)</f>
        <v>0</v>
      </c>
      <c r="E61" s="249"/>
      <c r="F61" s="249"/>
      <c r="G61" s="249"/>
      <c r="H61" s="249"/>
      <c r="I61" s="249"/>
      <c r="J61" s="249"/>
      <c r="K61" s="249"/>
      <c r="L61" s="249"/>
    </row>
    <row r="62" spans="2:16" ht="17.100000000000001" customHeight="1" thickBot="1">
      <c r="E62" s="76"/>
      <c r="F62" s="76"/>
      <c r="G62" s="76"/>
      <c r="H62" s="76"/>
      <c r="I62" s="76"/>
      <c r="J62" s="76"/>
      <c r="K62" s="47"/>
      <c r="L62" s="47"/>
    </row>
    <row r="63" spans="2:16" ht="22.5" customHeight="1" thickTop="1" thickBot="1">
      <c r="B63" s="206" t="s">
        <v>65</v>
      </c>
      <c r="C63" s="207"/>
      <c r="D63" s="77">
        <f>D15+D24+D42+D50+D61</f>
        <v>0</v>
      </c>
      <c r="E63" s="241"/>
      <c r="F63" s="241"/>
      <c r="G63" s="241"/>
      <c r="H63" s="241"/>
      <c r="I63" s="241"/>
      <c r="J63" s="241"/>
      <c r="K63" s="241"/>
      <c r="L63" s="242"/>
    </row>
    <row r="64" spans="2:16" ht="24.95" customHeight="1" thickTop="1">
      <c r="E64" s="78"/>
      <c r="F64" s="79"/>
      <c r="G64" s="78"/>
      <c r="H64" s="78"/>
      <c r="I64" s="78"/>
      <c r="J64" s="78"/>
    </row>
    <row r="65" spans="2:12">
      <c r="B65" s="113" t="s">
        <v>59</v>
      </c>
      <c r="C65" s="80"/>
      <c r="D65" s="122"/>
      <c r="E65" s="59"/>
      <c r="F65" s="59"/>
      <c r="G65" s="59"/>
      <c r="H65" s="59"/>
      <c r="I65" s="59"/>
      <c r="J65" s="59"/>
    </row>
    <row r="66" spans="2:12">
      <c r="B66" s="81" t="str">
        <f>IF($M$46="","※M46に講座名入力",$M$46)</f>
        <v>※M46に講座名入力</v>
      </c>
      <c r="C66" s="146" t="s">
        <v>152</v>
      </c>
      <c r="D66" s="123">
        <f>SUMIF($M$11:$M$63,B66,$D$11:$D$63)</f>
        <v>0</v>
      </c>
      <c r="E66" s="59"/>
      <c r="F66" s="59"/>
      <c r="G66" s="59"/>
      <c r="H66" s="59"/>
      <c r="I66" s="112"/>
      <c r="J66" s="112"/>
      <c r="K66" s="113"/>
      <c r="L66" s="114"/>
    </row>
    <row r="67" spans="2:12">
      <c r="B67" s="81" t="str">
        <f>IF($M$29="","※M29に講座名入力",$M$29)</f>
        <v>※M29に講座名入力</v>
      </c>
      <c r="C67" s="147" t="s">
        <v>153</v>
      </c>
      <c r="D67" s="123">
        <f t="shared" ref="D67:D75" si="0">SUMIF($M$11:$M$63,B67,$D$11:$D$63)</f>
        <v>0</v>
      </c>
      <c r="E67" s="152" t="s">
        <v>155</v>
      </c>
      <c r="F67" s="59"/>
      <c r="G67" s="59"/>
      <c r="H67" s="59"/>
      <c r="I67" s="112"/>
      <c r="J67" s="112"/>
      <c r="K67" s="113"/>
      <c r="L67" s="114"/>
    </row>
    <row r="68" spans="2:12">
      <c r="B68" s="113" t="s">
        <v>89</v>
      </c>
      <c r="C68" s="148"/>
      <c r="D68" s="123">
        <f t="shared" si="0"/>
        <v>0</v>
      </c>
      <c r="E68" s="59"/>
      <c r="F68" s="59"/>
      <c r="G68" s="59"/>
      <c r="H68" s="59"/>
      <c r="I68" s="115"/>
      <c r="J68" s="115"/>
      <c r="K68" s="116"/>
      <c r="L68" s="117"/>
    </row>
    <row r="69" spans="2:12">
      <c r="B69" s="113" t="s">
        <v>111</v>
      </c>
      <c r="C69" s="148"/>
      <c r="D69" s="123">
        <f t="shared" si="0"/>
        <v>0</v>
      </c>
      <c r="E69" s="59"/>
      <c r="F69" s="59"/>
      <c r="G69" s="59"/>
      <c r="H69" s="59"/>
      <c r="I69" s="115"/>
      <c r="J69" s="115"/>
      <c r="K69" s="116"/>
      <c r="L69" s="117"/>
    </row>
    <row r="70" spans="2:12">
      <c r="B70" s="113" t="s">
        <v>142</v>
      </c>
      <c r="C70" s="148"/>
      <c r="D70" s="123">
        <f t="shared" si="0"/>
        <v>0</v>
      </c>
      <c r="E70" s="59"/>
      <c r="F70" s="59"/>
      <c r="G70" s="59"/>
      <c r="H70" s="59"/>
      <c r="I70" s="59"/>
      <c r="J70" s="59"/>
    </row>
    <row r="71" spans="2:12">
      <c r="B71" s="113" t="s">
        <v>156</v>
      </c>
      <c r="C71" s="148"/>
      <c r="D71" s="123">
        <f t="shared" si="0"/>
        <v>0</v>
      </c>
      <c r="E71" s="59"/>
      <c r="F71" s="59"/>
      <c r="G71" s="59"/>
      <c r="H71" s="59"/>
      <c r="I71" s="59"/>
      <c r="J71" s="59"/>
    </row>
    <row r="72" spans="2:12">
      <c r="B72" s="113" t="s">
        <v>103</v>
      </c>
      <c r="C72" s="148"/>
      <c r="D72" s="123">
        <f t="shared" si="0"/>
        <v>0</v>
      </c>
      <c r="E72" s="59"/>
      <c r="F72" s="59"/>
      <c r="G72" s="59"/>
      <c r="H72" s="59"/>
      <c r="I72" s="59"/>
      <c r="J72" s="59"/>
    </row>
    <row r="73" spans="2:12">
      <c r="B73" s="141" t="str">
        <f>IF($M$31="","※M31に講座名入力",$M$31)</f>
        <v>※M31に講座名入力</v>
      </c>
      <c r="C73" s="148" t="s">
        <v>143</v>
      </c>
      <c r="D73" s="123">
        <f>SUMIF($M$11:$M$63,B73,$D$11:$D$63)</f>
        <v>0</v>
      </c>
      <c r="E73" s="59"/>
      <c r="F73" s="59"/>
      <c r="G73" s="59"/>
      <c r="H73" s="59"/>
      <c r="I73" s="59"/>
      <c r="J73" s="59"/>
    </row>
    <row r="74" spans="2:12">
      <c r="B74" s="113" t="s">
        <v>95</v>
      </c>
      <c r="C74" s="148"/>
      <c r="D74" s="123">
        <f t="shared" si="0"/>
        <v>0</v>
      </c>
      <c r="E74" s="59"/>
      <c r="F74" s="59"/>
      <c r="G74" s="59"/>
      <c r="H74" s="59"/>
      <c r="I74" s="59"/>
      <c r="J74" s="59"/>
    </row>
    <row r="75" spans="2:12">
      <c r="B75" s="113" t="s">
        <v>52</v>
      </c>
      <c r="C75" s="80"/>
      <c r="D75" s="123">
        <f t="shared" si="0"/>
        <v>0</v>
      </c>
      <c r="E75" s="59"/>
      <c r="F75" s="59"/>
      <c r="G75" s="59"/>
      <c r="H75" s="59"/>
      <c r="I75" s="59"/>
      <c r="J75" s="59"/>
    </row>
    <row r="76" spans="2:12">
      <c r="B76" s="113" t="s">
        <v>60</v>
      </c>
      <c r="C76" s="80"/>
      <c r="D76" s="149">
        <f>SUM(D66:D75)</f>
        <v>0</v>
      </c>
    </row>
  </sheetData>
  <mergeCells count="100">
    <mergeCell ref="E7:G7"/>
    <mergeCell ref="E63:L63"/>
    <mergeCell ref="E55:H55"/>
    <mergeCell ref="E56:H56"/>
    <mergeCell ref="E61:L61"/>
    <mergeCell ref="E60:L60"/>
    <mergeCell ref="E59:L59"/>
    <mergeCell ref="G58:L58"/>
    <mergeCell ref="E13:L13"/>
    <mergeCell ref="E12:L12"/>
    <mergeCell ref="E10:L10"/>
    <mergeCell ref="E11:L11"/>
    <mergeCell ref="E45:L45"/>
    <mergeCell ref="J32:L32"/>
    <mergeCell ref="E22:L22"/>
    <mergeCell ref="E42:L42"/>
    <mergeCell ref="G57:L57"/>
    <mergeCell ref="E29:L29"/>
    <mergeCell ref="E41:L41"/>
    <mergeCell ref="G39:L39"/>
    <mergeCell ref="J31:L31"/>
    <mergeCell ref="J30:L30"/>
    <mergeCell ref="J33:L33"/>
    <mergeCell ref="J34:L34"/>
    <mergeCell ref="F31:H31"/>
    <mergeCell ref="J55:L55"/>
    <mergeCell ref="J56:L56"/>
    <mergeCell ref="E50:L50"/>
    <mergeCell ref="E53:L53"/>
    <mergeCell ref="E33:G33"/>
    <mergeCell ref="G35:L35"/>
    <mergeCell ref="B63:C63"/>
    <mergeCell ref="B58:C58"/>
    <mergeCell ref="B59:C59"/>
    <mergeCell ref="B60:C60"/>
    <mergeCell ref="B53:C53"/>
    <mergeCell ref="B61:C61"/>
    <mergeCell ref="B54:C56"/>
    <mergeCell ref="B57:C57"/>
    <mergeCell ref="D54:D56"/>
    <mergeCell ref="B49:C49"/>
    <mergeCell ref="B48:C48"/>
    <mergeCell ref="B47:C47"/>
    <mergeCell ref="B50:C50"/>
    <mergeCell ref="B51:J51"/>
    <mergeCell ref="B52:C52"/>
    <mergeCell ref="D52:J52"/>
    <mergeCell ref="G54:L54"/>
    <mergeCell ref="B46:C46"/>
    <mergeCell ref="B41:C41"/>
    <mergeCell ref="B45:C45"/>
    <mergeCell ref="B39:C39"/>
    <mergeCell ref="B42:C42"/>
    <mergeCell ref="B1:L1"/>
    <mergeCell ref="C3:L3"/>
    <mergeCell ref="B15:C15"/>
    <mergeCell ref="E26:J26"/>
    <mergeCell ref="C4:L4"/>
    <mergeCell ref="C5:L5"/>
    <mergeCell ref="C6:L6"/>
    <mergeCell ref="E19:L19"/>
    <mergeCell ref="E18:L18"/>
    <mergeCell ref="B16:J16"/>
    <mergeCell ref="B18:C18"/>
    <mergeCell ref="E20:L20"/>
    <mergeCell ref="B11:C11"/>
    <mergeCell ref="B20:C20"/>
    <mergeCell ref="E14:L14"/>
    <mergeCell ref="B22:C22"/>
    <mergeCell ref="B19:C19"/>
    <mergeCell ref="B10:C10"/>
    <mergeCell ref="B12:C12"/>
    <mergeCell ref="D32:D34"/>
    <mergeCell ref="B26:C26"/>
    <mergeCell ref="B27:C27"/>
    <mergeCell ref="B13:C13"/>
    <mergeCell ref="B14:C14"/>
    <mergeCell ref="B21:C21"/>
    <mergeCell ref="B30:C30"/>
    <mergeCell ref="B29:C29"/>
    <mergeCell ref="B28:C28"/>
    <mergeCell ref="B32:C34"/>
    <mergeCell ref="B23:C23"/>
    <mergeCell ref="B24:C24"/>
    <mergeCell ref="E21:L21"/>
    <mergeCell ref="B36:C36"/>
    <mergeCell ref="B37:C37"/>
    <mergeCell ref="B38:C38"/>
    <mergeCell ref="B40:C40"/>
    <mergeCell ref="E36:L36"/>
    <mergeCell ref="E37:L37"/>
    <mergeCell ref="E38:L38"/>
    <mergeCell ref="E40:L40"/>
    <mergeCell ref="E34:G34"/>
    <mergeCell ref="E32:G32"/>
    <mergeCell ref="B35:C35"/>
    <mergeCell ref="G28:L28"/>
    <mergeCell ref="E27:L27"/>
    <mergeCell ref="E24:L24"/>
    <mergeCell ref="E23:L23"/>
  </mergeCells>
  <phoneticPr fontId="1"/>
  <conditionalFormatting sqref="B11:L14">
    <cfRule type="expression" dxfId="6" priority="7">
      <formula>$C$7&lt;&gt;"新規契約"</formula>
    </cfRule>
  </conditionalFormatting>
  <conditionalFormatting sqref="B19:L23">
    <cfRule type="expression" dxfId="5" priority="6">
      <formula>OR($C$7="第2四半期精算",$C$7="第3四半期精算",$C$7="第4四半期精算")</formula>
    </cfRule>
  </conditionalFormatting>
  <conditionalFormatting sqref="B30:L30">
    <cfRule type="expression" dxfId="4" priority="5">
      <formula>OR($C$7="第1四半期精算",$C$7="第2四半期精算",$C$7="第3四半期精算")</formula>
    </cfRule>
  </conditionalFormatting>
  <conditionalFormatting sqref="D36">
    <cfRule type="notContainsBlanks" dxfId="3" priority="2">
      <formula>LEN(TRIM(D36))&gt;0</formula>
    </cfRule>
  </conditionalFormatting>
  <conditionalFormatting sqref="D76">
    <cfRule type="expression" dxfId="2" priority="1">
      <formula>$D$63&lt;&gt;$D$76</formula>
    </cfRule>
  </conditionalFormatting>
  <conditionalFormatting sqref="M28 M30:M31 M46">
    <cfRule type="containsBlanks" dxfId="1" priority="4">
      <formula>LEN(TRIM(M28))=0</formula>
    </cfRule>
  </conditionalFormatting>
  <dataValidations count="3">
    <dataValidation type="list" allowBlank="1" showInputMessage="1" showErrorMessage="1" sqref="C7" xr:uid="{00000000-0002-0000-0000-000000000000}">
      <formula1>"新規契約,第1四半期精算,第2四半期精算,第3四半期精算,第4四半期精算,終了精算"</formula1>
    </dataValidation>
    <dataValidation type="list" allowBlank="1" showInputMessage="1" showErrorMessage="1" sqref="M30" xr:uid="{00000000-0002-0000-0000-000001000000}">
      <formula1>"検査部,臨床研究センター"</formula1>
    </dataValidation>
    <dataValidation type="list" allowBlank="1" showInputMessage="1" showErrorMessage="1" sqref="M28" xr:uid="{00000000-0002-0000-0000-000002000000}">
      <formula1>"検査部,放射線部"</formula1>
    </dataValidation>
  </dataValidations>
  <pageMargins left="0.59055118110236227" right="0.15748031496062992" top="0.47244094488188981" bottom="0.27559055118110237" header="0.19685039370078741" footer="0.23622047244094491"/>
  <pageSetup paperSize="9" scale="77" orientation="portrait" horizontalDpi="300" verticalDpi="300" r:id="rId1"/>
  <headerFooter alignWithMargins="0">
    <oddHeader>&amp;L【浜医様式Mk1-2rsmo(10_0）】</oddHeader>
  </headerFooter>
  <rowBreaks count="1" manualBreakCount="1">
    <brk id="63" min="1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6"/>
  <sheetViews>
    <sheetView view="pageBreakPreview" zoomScaleNormal="100" zoomScaleSheetLayoutView="100" workbookViewId="0">
      <selection activeCell="C8" sqref="C8"/>
    </sheetView>
  </sheetViews>
  <sheetFormatPr defaultRowHeight="18.75"/>
  <cols>
    <col min="3" max="14" width="7" customWidth="1"/>
    <col min="15" max="17" width="6.625" customWidth="1"/>
  </cols>
  <sheetData>
    <row r="1" spans="1:14" ht="24">
      <c r="A1" s="5"/>
    </row>
    <row r="3" spans="1:14" ht="23.25" customHeight="1">
      <c r="C3" s="290" t="s">
        <v>0</v>
      </c>
      <c r="D3" s="290"/>
      <c r="E3" s="290"/>
    </row>
    <row r="4" spans="1:14" ht="13.5" customHeight="1">
      <c r="F4" s="274" t="s">
        <v>1</v>
      </c>
      <c r="G4" s="275"/>
      <c r="H4" s="276"/>
    </row>
    <row r="5" spans="1:14" ht="13.5" customHeight="1">
      <c r="F5" s="277"/>
      <c r="G5" s="278"/>
      <c r="H5" s="279"/>
    </row>
    <row r="6" spans="1:14" ht="13.5" customHeight="1">
      <c r="F6" s="277"/>
      <c r="G6" s="278"/>
      <c r="H6" s="279"/>
    </row>
    <row r="7" spans="1:14" ht="13.5" customHeight="1">
      <c r="F7" s="277"/>
      <c r="G7" s="278"/>
      <c r="H7" s="279"/>
    </row>
    <row r="8" spans="1:14" ht="13.5" customHeight="1">
      <c r="F8" s="277"/>
      <c r="G8" s="278"/>
      <c r="H8" s="279"/>
    </row>
    <row r="9" spans="1:14" ht="13.5" customHeight="1">
      <c r="F9" s="277"/>
      <c r="G9" s="278"/>
      <c r="H9" s="279"/>
    </row>
    <row r="10" spans="1:14" ht="13.5" customHeight="1">
      <c r="F10" s="277"/>
      <c r="G10" s="278"/>
      <c r="H10" s="279"/>
    </row>
    <row r="11" spans="1:14" ht="13.5" customHeight="1">
      <c r="F11" s="277"/>
      <c r="G11" s="278"/>
      <c r="H11" s="279"/>
    </row>
    <row r="12" spans="1:14" ht="13.5" customHeight="1">
      <c r="F12" s="277"/>
      <c r="G12" s="278"/>
      <c r="H12" s="279"/>
    </row>
    <row r="13" spans="1:14" ht="13.5" customHeight="1">
      <c r="F13" s="277"/>
      <c r="G13" s="278"/>
      <c r="H13" s="279"/>
    </row>
    <row r="14" spans="1:14" ht="13.5" customHeight="1">
      <c r="F14" s="277"/>
      <c r="G14" s="278"/>
      <c r="H14" s="279"/>
    </row>
    <row r="15" spans="1:14" ht="13.5" customHeight="1">
      <c r="B15" s="1"/>
      <c r="C15" s="1"/>
      <c r="D15" s="1"/>
      <c r="F15" s="277"/>
      <c r="G15" s="278"/>
      <c r="H15" s="279"/>
      <c r="I15" s="268" t="s">
        <v>2</v>
      </c>
      <c r="J15" s="268"/>
      <c r="K15" s="269"/>
      <c r="L15" s="259" t="s">
        <v>3</v>
      </c>
      <c r="M15" s="260"/>
      <c r="N15" s="261"/>
    </row>
    <row r="16" spans="1:14" ht="13.5" customHeight="1">
      <c r="B16" s="1"/>
      <c r="C16" s="1"/>
      <c r="D16" s="1"/>
      <c r="F16" s="277"/>
      <c r="G16" s="278"/>
      <c r="H16" s="279"/>
      <c r="I16" s="270"/>
      <c r="J16" s="270"/>
      <c r="K16" s="271"/>
      <c r="L16" s="262"/>
      <c r="M16" s="263"/>
      <c r="N16" s="264"/>
    </row>
    <row r="17" spans="1:18" ht="13.5" customHeight="1">
      <c r="B17" s="258" t="s">
        <v>4</v>
      </c>
      <c r="C17" s="2"/>
      <c r="D17" s="2"/>
      <c r="F17" s="280"/>
      <c r="G17" s="281"/>
      <c r="H17" s="282"/>
      <c r="I17" s="272"/>
      <c r="J17" s="272"/>
      <c r="K17" s="273"/>
      <c r="L17" s="265"/>
      <c r="M17" s="266"/>
      <c r="N17" s="267"/>
      <c r="O17" s="258" t="s">
        <v>5</v>
      </c>
    </row>
    <row r="18" spans="1:18" ht="22.5" customHeight="1">
      <c r="B18" s="258"/>
      <c r="C18" s="2"/>
      <c r="D18" s="2"/>
      <c r="F18" s="291" t="s">
        <v>93</v>
      </c>
      <c r="G18" s="292"/>
      <c r="H18" s="292"/>
      <c r="I18" s="292"/>
      <c r="J18" s="292"/>
      <c r="K18" s="292"/>
      <c r="L18" s="292"/>
      <c r="M18" s="292"/>
      <c r="N18" s="293"/>
      <c r="O18" s="258"/>
    </row>
    <row r="19" spans="1:18">
      <c r="B19" s="258"/>
      <c r="C19" s="2"/>
      <c r="D19" s="2"/>
      <c r="O19" s="258"/>
    </row>
    <row r="20" spans="1:18">
      <c r="B20" s="258"/>
      <c r="C20" s="2"/>
      <c r="D20" s="2"/>
      <c r="O20" s="258"/>
    </row>
    <row r="21" spans="1:18" ht="19.5" thickBot="1">
      <c r="F21" s="3" t="s">
        <v>6</v>
      </c>
      <c r="G21" s="4"/>
      <c r="H21" s="4"/>
      <c r="I21" s="3" t="s">
        <v>7</v>
      </c>
      <c r="L21" s="3" t="s">
        <v>8</v>
      </c>
    </row>
    <row r="22" spans="1:18" ht="19.5" thickBot="1">
      <c r="A22" s="14"/>
      <c r="B22" s="14"/>
      <c r="C22" s="14"/>
      <c r="D22" s="14"/>
      <c r="E22" s="15" t="s">
        <v>94</v>
      </c>
      <c r="F22" s="14"/>
      <c r="G22" s="15"/>
      <c r="H22" s="54">
        <f>ROUNDDOWN(N22*1/3,0)</f>
        <v>0</v>
      </c>
      <c r="I22" s="16"/>
      <c r="J22" s="10"/>
      <c r="K22" s="54">
        <f>H22*2</f>
        <v>0</v>
      </c>
      <c r="L22" s="16"/>
      <c r="M22" s="10"/>
      <c r="N22" s="145"/>
      <c r="O22" s="14"/>
      <c r="P22" s="14"/>
      <c r="Q22" s="14"/>
    </row>
    <row r="23" spans="1:18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</row>
    <row r="24" spans="1:18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0"/>
      <c r="O24" s="14"/>
      <c r="P24" s="14"/>
      <c r="Q24" s="14"/>
    </row>
    <row r="25" spans="1:18">
      <c r="A25" s="14"/>
      <c r="B25" s="10" t="s">
        <v>20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</row>
    <row r="26" spans="1:18" ht="13.5" customHeight="1">
      <c r="A26" s="14"/>
      <c r="B26" s="14"/>
      <c r="C26" s="283" t="s">
        <v>9</v>
      </c>
      <c r="D26" s="284"/>
      <c r="E26" s="285"/>
      <c r="F26" s="283" t="s">
        <v>10</v>
      </c>
      <c r="G26" s="284"/>
      <c r="H26" s="285"/>
      <c r="I26" s="283" t="s">
        <v>11</v>
      </c>
      <c r="J26" s="284"/>
      <c r="K26" s="285"/>
      <c r="L26" s="283" t="s">
        <v>12</v>
      </c>
      <c r="M26" s="284"/>
      <c r="N26" s="285"/>
      <c r="O26" s="283" t="s">
        <v>17</v>
      </c>
      <c r="P26" s="284"/>
      <c r="Q26" s="285"/>
    </row>
    <row r="27" spans="1:18" ht="13.5" customHeight="1">
      <c r="A27" s="14"/>
      <c r="B27" s="14"/>
      <c r="C27" s="286"/>
      <c r="D27" s="287"/>
      <c r="E27" s="288"/>
      <c r="F27" s="286"/>
      <c r="G27" s="287"/>
      <c r="H27" s="288"/>
      <c r="I27" s="286"/>
      <c r="J27" s="287"/>
      <c r="K27" s="288"/>
      <c r="L27" s="286"/>
      <c r="M27" s="287"/>
      <c r="N27" s="288"/>
      <c r="O27" s="286"/>
      <c r="P27" s="287"/>
      <c r="Q27" s="288"/>
      <c r="R27" s="8" t="s">
        <v>19</v>
      </c>
    </row>
    <row r="28" spans="1:18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1"/>
      <c r="P28" s="14"/>
      <c r="Q28" s="14"/>
    </row>
    <row r="29" spans="1:18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1"/>
      <c r="P29" s="14"/>
      <c r="Q29" s="14"/>
    </row>
    <row r="30" spans="1:18">
      <c r="A30" s="14"/>
      <c r="B30" s="14"/>
      <c r="C30" s="12" t="s">
        <v>13</v>
      </c>
      <c r="D30" s="13"/>
      <c r="E30" s="13"/>
      <c r="F30" s="12" t="s">
        <v>14</v>
      </c>
      <c r="G30" s="14"/>
      <c r="H30" s="14"/>
      <c r="I30" s="12" t="s">
        <v>15</v>
      </c>
      <c r="J30" s="14"/>
      <c r="K30" s="14"/>
      <c r="L30" s="12" t="s">
        <v>16</v>
      </c>
      <c r="M30" s="14"/>
      <c r="N30" s="14"/>
      <c r="O30" s="12" t="s">
        <v>18</v>
      </c>
      <c r="P30" s="14"/>
      <c r="Q30" s="14"/>
    </row>
    <row r="31" spans="1:18">
      <c r="A31" s="14"/>
      <c r="B31" s="53">
        <f>N22</f>
        <v>0</v>
      </c>
      <c r="C31" s="10"/>
      <c r="D31" s="10"/>
      <c r="E31" s="53">
        <f>B31+($N$22-$K$22)</f>
        <v>0</v>
      </c>
      <c r="F31" s="10"/>
      <c r="G31" s="10"/>
      <c r="H31" s="53">
        <f>E31+($N$22-$K$22)</f>
        <v>0</v>
      </c>
      <c r="I31" s="10"/>
      <c r="J31" s="10"/>
      <c r="K31" s="53">
        <f>H31+($N$22-$K$22)</f>
        <v>0</v>
      </c>
      <c r="L31" s="10"/>
      <c r="M31" s="10"/>
      <c r="N31" s="53">
        <f>K31+($N$22-$K$22)</f>
        <v>0</v>
      </c>
      <c r="O31" s="14"/>
      <c r="P31" s="14"/>
      <c r="Q31" s="14"/>
      <c r="R31" s="7"/>
    </row>
    <row r="32" spans="1:18">
      <c r="R32" s="6"/>
    </row>
    <row r="33" spans="2:20">
      <c r="R33" s="9"/>
    </row>
    <row r="35" spans="2:20" ht="19.5">
      <c r="B35" s="298" t="s">
        <v>32</v>
      </c>
      <c r="C35" s="298"/>
      <c r="D35" s="298"/>
      <c r="E35" s="298" t="s">
        <v>21</v>
      </c>
      <c r="F35" s="324"/>
      <c r="G35" s="324" t="s">
        <v>29</v>
      </c>
      <c r="H35" s="325"/>
      <c r="I35" s="325"/>
      <c r="J35" s="325"/>
      <c r="K35" s="325"/>
      <c r="L35" s="325"/>
      <c r="M35" s="325"/>
      <c r="N35" s="325"/>
      <c r="O35" s="325"/>
      <c r="P35" s="325"/>
      <c r="Q35" s="325"/>
      <c r="R35" s="325"/>
      <c r="S35" s="326"/>
    </row>
    <row r="36" spans="2:20" ht="20.25" customHeight="1">
      <c r="B36" s="289" t="s">
        <v>33</v>
      </c>
      <c r="C36" s="289"/>
      <c r="D36" s="289"/>
      <c r="E36" s="299">
        <f>SUM(G36:H39)</f>
        <v>0</v>
      </c>
      <c r="F36" s="300"/>
      <c r="G36" s="329">
        <f>L36*$O$36*Q36*6000*1.1</f>
        <v>0</v>
      </c>
      <c r="H36" s="330"/>
      <c r="I36" s="327" t="s">
        <v>23</v>
      </c>
      <c r="J36" s="328"/>
      <c r="K36" s="55" t="s">
        <v>24</v>
      </c>
      <c r="L36" s="142"/>
      <c r="M36" s="338" t="s">
        <v>31</v>
      </c>
      <c r="N36" s="339"/>
      <c r="O36" s="335"/>
      <c r="P36" s="55" t="s">
        <v>25</v>
      </c>
      <c r="Q36" s="56">
        <v>0.7</v>
      </c>
      <c r="R36" s="321" t="s">
        <v>22</v>
      </c>
      <c r="S36" s="307" t="s">
        <v>30</v>
      </c>
    </row>
    <row r="37" spans="2:20" ht="19.5">
      <c r="B37" s="289"/>
      <c r="C37" s="289"/>
      <c r="D37" s="289"/>
      <c r="E37" s="299"/>
      <c r="F37" s="300"/>
      <c r="G37" s="331">
        <f>L37*$O$36*Q37*6000*1.1</f>
        <v>0</v>
      </c>
      <c r="H37" s="332"/>
      <c r="I37" s="309" t="s">
        <v>26</v>
      </c>
      <c r="J37" s="310"/>
      <c r="K37" s="19" t="s">
        <v>24</v>
      </c>
      <c r="L37" s="143"/>
      <c r="M37" s="340"/>
      <c r="N37" s="341"/>
      <c r="O37" s="336"/>
      <c r="P37" s="19" t="s">
        <v>25</v>
      </c>
      <c r="Q37" s="51">
        <v>0.15</v>
      </c>
      <c r="R37" s="321"/>
      <c r="S37" s="307"/>
    </row>
    <row r="38" spans="2:20" ht="19.5">
      <c r="B38" s="289"/>
      <c r="C38" s="289"/>
      <c r="D38" s="289"/>
      <c r="E38" s="299"/>
      <c r="F38" s="300"/>
      <c r="G38" s="329">
        <f>L38*$O$36*Q38*6000*1.1</f>
        <v>0</v>
      </c>
      <c r="H38" s="330"/>
      <c r="I38" s="327" t="s">
        <v>27</v>
      </c>
      <c r="J38" s="328"/>
      <c r="K38" s="19" t="s">
        <v>24</v>
      </c>
      <c r="L38" s="143"/>
      <c r="M38" s="340"/>
      <c r="N38" s="341"/>
      <c r="O38" s="336"/>
      <c r="P38" s="19" t="s">
        <v>25</v>
      </c>
      <c r="Q38" s="51">
        <v>0.15</v>
      </c>
      <c r="R38" s="321"/>
      <c r="S38" s="307"/>
    </row>
    <row r="39" spans="2:20" ht="19.5">
      <c r="B39" s="289"/>
      <c r="C39" s="289"/>
      <c r="D39" s="289"/>
      <c r="E39" s="299"/>
      <c r="F39" s="300"/>
      <c r="G39" s="333">
        <f>L39*$O$36*Q39*6000*1.1</f>
        <v>0</v>
      </c>
      <c r="H39" s="334"/>
      <c r="I39" s="316" t="s">
        <v>28</v>
      </c>
      <c r="J39" s="317"/>
      <c r="K39" s="38" t="s">
        <v>24</v>
      </c>
      <c r="L39" s="144"/>
      <c r="M39" s="342"/>
      <c r="N39" s="343"/>
      <c r="O39" s="337"/>
      <c r="P39" s="57" t="s">
        <v>25</v>
      </c>
      <c r="Q39" s="52">
        <v>0.1</v>
      </c>
      <c r="R39" s="322"/>
      <c r="S39" s="308"/>
    </row>
    <row r="40" spans="2:20" ht="19.5">
      <c r="B40" s="289" t="s">
        <v>34</v>
      </c>
      <c r="C40" s="289"/>
      <c r="D40" s="289"/>
      <c r="E40" s="299">
        <f>SUM(G40:H43)</f>
        <v>0</v>
      </c>
      <c r="F40" s="300"/>
      <c r="G40" s="294">
        <f>L40*$O$40*Q40*1500*1.1</f>
        <v>0</v>
      </c>
      <c r="H40" s="295"/>
      <c r="I40" s="296" t="s">
        <v>23</v>
      </c>
      <c r="J40" s="297"/>
      <c r="K40" s="35" t="s">
        <v>24</v>
      </c>
      <c r="L40" s="30">
        <f>L36</f>
        <v>0</v>
      </c>
      <c r="M40" s="301" t="s">
        <v>31</v>
      </c>
      <c r="N40" s="302"/>
      <c r="O40" s="318">
        <f>O36</f>
        <v>0</v>
      </c>
      <c r="P40" s="37" t="s">
        <v>25</v>
      </c>
      <c r="Q40" s="56">
        <v>0.7</v>
      </c>
      <c r="R40" s="320" t="s">
        <v>88</v>
      </c>
      <c r="S40" s="323" t="s">
        <v>30</v>
      </c>
      <c r="T40" s="45"/>
    </row>
    <row r="41" spans="2:20" ht="19.5">
      <c r="B41" s="289"/>
      <c r="C41" s="289"/>
      <c r="D41" s="289"/>
      <c r="E41" s="299"/>
      <c r="F41" s="300"/>
      <c r="G41" s="294">
        <f>L41*$O$40*Q41*1500*1.1</f>
        <v>0</v>
      </c>
      <c r="H41" s="295"/>
      <c r="I41" s="309" t="s">
        <v>26</v>
      </c>
      <c r="J41" s="310"/>
      <c r="K41" s="33" t="s">
        <v>24</v>
      </c>
      <c r="L41" s="31">
        <f t="shared" ref="L41:L43" si="0">L37</f>
        <v>0</v>
      </c>
      <c r="M41" s="303"/>
      <c r="N41" s="304"/>
      <c r="O41" s="318"/>
      <c r="P41" s="20" t="s">
        <v>25</v>
      </c>
      <c r="Q41" s="51">
        <v>0.15</v>
      </c>
      <c r="R41" s="321"/>
      <c r="S41" s="307"/>
    </row>
    <row r="42" spans="2:20" ht="19.5">
      <c r="B42" s="289"/>
      <c r="C42" s="289"/>
      <c r="D42" s="289"/>
      <c r="E42" s="299"/>
      <c r="F42" s="300"/>
      <c r="G42" s="294">
        <f>L42*$O$40*Q42*1500*1.1</f>
        <v>0</v>
      </c>
      <c r="H42" s="295"/>
      <c r="I42" s="309" t="s">
        <v>27</v>
      </c>
      <c r="J42" s="310"/>
      <c r="K42" s="33" t="s">
        <v>24</v>
      </c>
      <c r="L42" s="31">
        <f t="shared" si="0"/>
        <v>0</v>
      </c>
      <c r="M42" s="303"/>
      <c r="N42" s="304"/>
      <c r="O42" s="318"/>
      <c r="P42" s="20" t="s">
        <v>25</v>
      </c>
      <c r="Q42" s="51">
        <v>0.15</v>
      </c>
      <c r="R42" s="321"/>
      <c r="S42" s="307"/>
    </row>
    <row r="43" spans="2:20" ht="19.5">
      <c r="B43" s="289"/>
      <c r="C43" s="289"/>
      <c r="D43" s="289"/>
      <c r="E43" s="299"/>
      <c r="F43" s="300"/>
      <c r="G43" s="314">
        <f>L43*$O$40*Q43*1500*1.1</f>
        <v>0</v>
      </c>
      <c r="H43" s="315"/>
      <c r="I43" s="316" t="s">
        <v>28</v>
      </c>
      <c r="J43" s="317"/>
      <c r="K43" s="34" t="s">
        <v>24</v>
      </c>
      <c r="L43" s="32">
        <f t="shared" si="0"/>
        <v>0</v>
      </c>
      <c r="M43" s="305"/>
      <c r="N43" s="306"/>
      <c r="O43" s="319"/>
      <c r="P43" s="36" t="s">
        <v>25</v>
      </c>
      <c r="Q43" s="52">
        <v>0.1</v>
      </c>
      <c r="R43" s="322"/>
      <c r="S43" s="308"/>
    </row>
    <row r="44" spans="2:20" ht="32.25" customHeight="1">
      <c r="B44" s="289" t="s">
        <v>35</v>
      </c>
      <c r="C44" s="289"/>
      <c r="D44" s="289"/>
      <c r="E44" s="299">
        <f>(E36+E40)*0.2</f>
        <v>0</v>
      </c>
      <c r="F44" s="299"/>
      <c r="G44" s="311" t="s">
        <v>37</v>
      </c>
      <c r="H44" s="312"/>
      <c r="I44" s="312"/>
      <c r="J44" s="312"/>
      <c r="K44" s="312"/>
      <c r="L44" s="312"/>
      <c r="M44" s="26"/>
      <c r="N44" s="26"/>
      <c r="O44" s="27"/>
      <c r="P44" s="27"/>
      <c r="Q44" s="28"/>
      <c r="R44" s="27"/>
      <c r="S44" s="24"/>
    </row>
    <row r="45" spans="2:20" ht="32.25" customHeight="1">
      <c r="B45" s="289" t="s">
        <v>36</v>
      </c>
      <c r="C45" s="289"/>
      <c r="D45" s="289"/>
      <c r="E45" s="299">
        <f>ROUNDDOWN((E36+E40+E44)*0.3,0)</f>
        <v>0</v>
      </c>
      <c r="F45" s="299"/>
      <c r="G45" s="313" t="s">
        <v>38</v>
      </c>
      <c r="H45" s="313"/>
      <c r="I45" s="313"/>
      <c r="J45" s="313"/>
      <c r="K45" s="313"/>
      <c r="L45" s="313"/>
      <c r="M45" s="22"/>
      <c r="N45" s="18"/>
      <c r="O45" s="17"/>
      <c r="P45" s="17"/>
      <c r="Q45" s="17"/>
      <c r="R45" s="17"/>
      <c r="S45" s="25"/>
      <c r="T45" s="29"/>
    </row>
    <row r="46" spans="2:20" ht="32.25" customHeight="1">
      <c r="B46" s="289" t="s">
        <v>63</v>
      </c>
      <c r="C46" s="289"/>
      <c r="D46" s="289"/>
      <c r="E46" s="299">
        <f>E36+E40+E44+E45</f>
        <v>0</v>
      </c>
      <c r="F46" s="299"/>
      <c r="G46" s="21"/>
      <c r="H46" s="22"/>
      <c r="I46" s="22"/>
      <c r="J46" s="22"/>
      <c r="K46" s="22"/>
      <c r="L46" s="22"/>
      <c r="M46" s="22"/>
      <c r="N46" s="22"/>
      <c r="O46" s="23"/>
      <c r="P46" s="23"/>
      <c r="Q46" s="23"/>
      <c r="R46" s="23"/>
      <c r="S46" s="24"/>
    </row>
  </sheetData>
  <sheetProtection sheet="1" objects="1" scenarios="1"/>
  <mergeCells count="51">
    <mergeCell ref="O40:O43"/>
    <mergeCell ref="R40:R43"/>
    <mergeCell ref="S40:S43"/>
    <mergeCell ref="E35:F35"/>
    <mergeCell ref="G35:S35"/>
    <mergeCell ref="I39:J39"/>
    <mergeCell ref="I38:J38"/>
    <mergeCell ref="I37:J37"/>
    <mergeCell ref="I36:J36"/>
    <mergeCell ref="G36:H36"/>
    <mergeCell ref="G37:H37"/>
    <mergeCell ref="G38:H38"/>
    <mergeCell ref="G39:H39"/>
    <mergeCell ref="O36:O39"/>
    <mergeCell ref="M36:N39"/>
    <mergeCell ref="R36:R39"/>
    <mergeCell ref="S36:S39"/>
    <mergeCell ref="B45:D45"/>
    <mergeCell ref="E45:F45"/>
    <mergeCell ref="B46:D46"/>
    <mergeCell ref="E46:F46"/>
    <mergeCell ref="G41:H41"/>
    <mergeCell ref="I41:J41"/>
    <mergeCell ref="G42:H42"/>
    <mergeCell ref="I42:J42"/>
    <mergeCell ref="G44:L44"/>
    <mergeCell ref="G45:L45"/>
    <mergeCell ref="G43:H43"/>
    <mergeCell ref="I43:J43"/>
    <mergeCell ref="E40:F43"/>
    <mergeCell ref="E44:F44"/>
    <mergeCell ref="B44:D44"/>
    <mergeCell ref="B40:D43"/>
    <mergeCell ref="C3:E3"/>
    <mergeCell ref="F18:N18"/>
    <mergeCell ref="B17:B20"/>
    <mergeCell ref="B36:D39"/>
    <mergeCell ref="G40:H40"/>
    <mergeCell ref="I40:J40"/>
    <mergeCell ref="B35:D35"/>
    <mergeCell ref="E36:F39"/>
    <mergeCell ref="M40:N43"/>
    <mergeCell ref="O17:O20"/>
    <mergeCell ref="L15:N17"/>
    <mergeCell ref="I15:K17"/>
    <mergeCell ref="F4:H17"/>
    <mergeCell ref="C26:E27"/>
    <mergeCell ref="F26:H27"/>
    <mergeCell ref="I26:K27"/>
    <mergeCell ref="L26:N27"/>
    <mergeCell ref="O26:Q27"/>
  </mergeCells>
  <phoneticPr fontId="1"/>
  <conditionalFormatting sqref="N22 O36:O39">
    <cfRule type="containsBlanks" dxfId="0" priority="3">
      <formula>LEN(TRIM(N22))=0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&amp;L【浜医様式Mk1-2rsmo(10_0)　別紙】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治験（再生医療等製品）smo</vt:lpstr>
      <vt:lpstr>別紙</vt:lpstr>
      <vt:lpstr>'治験（再生医療等製品）smo'!Print_Area</vt:lpstr>
      <vt:lpstr>別紙!Print_Area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2025-12-03T02:45:17Z</dcterms:modified>
</cp:coreProperties>
</file>